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rt Here" sheetId="1" state="visible" r:id="rId3"/>
    <sheet name="Chapters" sheetId="2" state="visible" r:id="rId4"/>
    <sheet name="Trade Log" sheetId="3" state="visible" r:id="rId5"/>
    <sheet name="Summary" sheetId="4" state="visible" r:id="rId6"/>
  </sheets>
  <definedNames>
    <definedName function="false" hidden="true" localSheetId="1" name="_xlnm._FilterDatabase" vbProcedure="false">Chapters!$A$3:$W$203</definedName>
    <definedName function="false" hidden="false" localSheetId="0" name="_xlnm.Print_Area" vbProcedure="false">'Start Here'!$A$1:$C$22</definedName>
    <definedName function="false" hidden="true" localSheetId="2" name="_xlnm._FilterDatabase" vbProcedure="false">'Trade Log'!$A$3:$M$1003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<sst xmlns="http://schemas.openxmlformats.org/spreadsheetml/2006/main" count="81" uniqueCount="78">
  <si>
    <t xml:space="preserve">AZRO Systems BTC Operating System</t>
  </si>
  <si>
    <t xml:space="preserve">Companion Tracker • v1.0.6 • Use with the handbook, Public Evidence Brief, and Proof and Value Guide</t>
  </si>
  <si>
    <t xml:space="preserve">How to use this tracker</t>
  </si>
  <si>
    <t xml:space="preserve">1) Keep one chapter for one stable start-date window.</t>
  </si>
  <si>
    <t xml:space="preserve">2) Log only the real BUY and TRIM executions you made.</t>
  </si>
  <si>
    <t xml:space="preserve">3) Start a new chapter when weekly budget, starting cash, starting BTC, or your chosen risk posture materially changes.</t>
  </si>
  <si>
    <t xml:space="preserve">4) Use Summary to carry BTC, average price, and remaining cash into the next chapter.</t>
  </si>
  <si>
    <t xml:space="preserve">Optional live inputs</t>
  </si>
  <si>
    <t xml:space="preserve">Today</t>
  </si>
  <si>
    <t xml:space="preserve">Optional reference date for your own workflow</t>
  </si>
  <si>
    <t xml:space="preserve">As-of 1W bar date</t>
  </si>
  <si>
    <t xml:space="preserve">Use the last closed weekly bar date</t>
  </si>
  <si>
    <t xml:space="preserve">Current BTC price</t>
  </si>
  <si>
    <t xml:space="preserve">Optional live mark-to-market input for Summary</t>
  </si>
  <si>
    <t xml:space="preserve">What matches the indicator</t>
  </si>
  <si>
    <t xml:space="preserve">The customer edition is chapter-based.</t>
  </si>
  <si>
    <t xml:space="preserve">Each chapter should keep one stable start date and one stable set of inputs.</t>
  </si>
  <si>
    <t xml:space="preserve">The dashboard is the live weekly governor. This tracker is the execution ledger.</t>
  </si>
  <si>
    <t xml:space="preserve">Who this also helps</t>
  </si>
  <si>
    <t xml:space="preserve">Long-term investors, hybrid operators, and active traders who want a clean weekly record.</t>
  </si>
  <si>
    <t xml:space="preserve">Chapters</t>
  </si>
  <si>
    <t xml:space="preserve">Start a new chapter when Weekly budget, Cash at Start date, BTC you already own, or your chosen Strategy / Risk level materially changes. Blue fill = customer input.</t>
  </si>
  <si>
    <t xml:space="preserve">Chapter #</t>
  </si>
  <si>
    <t xml:space="preserve">Chapter name</t>
  </si>
  <si>
    <t xml:space="preserve">Start 1W date</t>
  </si>
  <si>
    <t xml:space="preserve">End 1W date (opt)</t>
  </si>
  <si>
    <t xml:space="preserve">Weekly budget ($/wk)</t>
  </si>
  <si>
    <t xml:space="preserve">Cash at Start date ($)</t>
  </si>
  <si>
    <t xml:space="preserve">BTC already owned</t>
  </si>
  <si>
    <t xml:space="preserve">Avg buy price on your BTC ($/BTC)</t>
  </si>
  <si>
    <t xml:space="preserve">Strategy</t>
  </si>
  <si>
    <t xml:space="preserve">Risk level</t>
  </si>
  <si>
    <t xml:space="preserve">Start BTC basis ($)</t>
  </si>
  <si>
    <t xml:space="preserve">Weeks</t>
  </si>
  <si>
    <t xml:space="preserve">Scheduled deposits ($)</t>
  </si>
  <si>
    <t xml:space="preserve">Gross buys ($)</t>
  </si>
  <si>
    <t xml:space="preserve">Gross trims ($)</t>
  </si>
  <si>
    <t xml:space="preserve">Fees ($)</t>
  </si>
  <si>
    <t xml:space="preserve">Ending cash ($)</t>
  </si>
  <si>
    <t xml:space="preserve">Ending BTC</t>
  </si>
  <si>
    <t xml:space="preserve">Ending BTC basis ($)</t>
  </si>
  <si>
    <t xml:space="preserve">Ending avg buy price ($/BTC)</t>
  </si>
  <si>
    <t xml:space="preserve">Carry check</t>
  </si>
  <si>
    <t xml:space="preserve">Status</t>
  </si>
  <si>
    <t xml:space="preserve">Notes</t>
  </si>
  <si>
    <t xml:space="preserve">Trade Log</t>
  </si>
  <si>
    <t xml:space="preserve">Blue fill = customer input. Keep rows grouped by chapter and sorted in date order. This lets the running basis helper stay readable and reliable.</t>
  </si>
  <si>
    <t xml:space="preserve">Trade date / 1W bar</t>
  </si>
  <si>
    <t xml:space="preserve">Action</t>
  </si>
  <si>
    <t xml:space="preserve">Price ($/BTC)</t>
  </si>
  <si>
    <t xml:space="preserve">Gross USD</t>
  </si>
  <si>
    <t xml:space="preserve">Fee USD</t>
  </si>
  <si>
    <t xml:space="preserve">Net after fee</t>
  </si>
  <si>
    <t xml:space="preserve">Net cash impact</t>
  </si>
  <si>
    <t xml:space="preserve">BTC delta</t>
  </si>
  <si>
    <t xml:space="preserve">Running BTC basis ($)</t>
  </si>
  <si>
    <t xml:space="preserve">Running BTC</t>
  </si>
  <si>
    <t xml:space="preserve">Running avg buy price ($/BTC)</t>
  </si>
  <si>
    <t xml:space="preserve">Summary &amp; Next Chapter</t>
  </si>
  <si>
    <t xml:space="preserve">Live tracked state, roll-up totals, and clean carry-forward values for the next chapter.</t>
  </si>
  <si>
    <t xml:space="preserve">Current tracked state</t>
  </si>
  <si>
    <t xml:space="preserve">Tracked BTC</t>
  </si>
  <si>
    <t xml:space="preserve">Tracked cash ($)</t>
  </si>
  <si>
    <t xml:space="preserve">Next chapter helper</t>
  </si>
  <si>
    <t xml:space="preserve">Use next Start date</t>
  </si>
  <si>
    <t xml:space="preserve">Input on the next closed 1W bar</t>
  </si>
  <si>
    <t xml:space="preserve">Carry-forward BTC</t>
  </si>
  <si>
    <t xml:space="preserve">Paste into BTC you already own</t>
  </si>
  <si>
    <t xml:space="preserve">Carry-forward avg buy price ($/BTC)</t>
  </si>
  <si>
    <t xml:space="preserve">Paste into Avg buy price on your BTC</t>
  </si>
  <si>
    <t xml:space="preserve">Carry-forward cash at Start date ($)</t>
  </si>
  <si>
    <t xml:space="preserve">Paste into Cash at Start date if you want to include remaining cash</t>
  </si>
  <si>
    <t xml:space="preserve">Roll-up totals</t>
  </si>
  <si>
    <t xml:space="preserve">Open chapters</t>
  </si>
  <si>
    <t xml:space="preserve">Closed chapters</t>
  </si>
  <si>
    <t xml:space="preserve">Total gross buys ($)</t>
  </si>
  <si>
    <t xml:space="preserve">Total gross trims ($)</t>
  </si>
  <si>
    <t xml:space="preserve">Total fees ($)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</si>
</sst>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\$#,##0.00"/>
    <numFmt numFmtId="167" formatCode="0.00000000"/>
  </numFmts>
  <fonts count="16">
    <font>
      <sz val="11"/>
      <color theme="1"/>
      <name val="Inte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111827"/>
      <name val="Inter"/>
      <family val="0"/>
      <charset val="1"/>
    </font>
    <font>
      <b val="true"/>
      <sz val="18"/>
      <color rgb="FFFFFFFF"/>
      <name val="Inter"/>
      <family val="0"/>
      <charset val="1"/>
    </font>
    <font>
      <sz val="10.5"/>
      <color rgb="FFFFFFFF"/>
      <name val="Inter"/>
      <family val="0"/>
      <charset val="1"/>
    </font>
    <font>
      <b val="true"/>
      <sz val="12.5"/>
      <color rgb="FFFFFFFF"/>
      <name val="Inter"/>
      <family val="0"/>
      <charset val="1"/>
    </font>
    <font>
      <sz val="10.5"/>
      <color rgb="FF111827"/>
      <name val="Inter"/>
      <family val="0"/>
      <charset val="1"/>
    </font>
    <font>
      <b val="true"/>
      <sz val="10.5"/>
      <color rgb="FF111827"/>
      <name val="Inter"/>
      <family val="0"/>
      <charset val="1"/>
    </font>
    <font>
      <sz val="9"/>
      <color rgb="FF5B6474"/>
      <name val="Inter"/>
      <family val="0"/>
      <charset val="1"/>
    </font>
    <font>
      <b val="true"/>
      <sz val="10"/>
      <color rgb="FFFFFFFF"/>
      <name val="Inter"/>
      <family val="0"/>
      <charset val="1"/>
    </font>
    <font>
      <sz val="10"/>
      <color rgb="FF111827"/>
      <name val="Inter"/>
      <family val="0"/>
      <charset val="1"/>
    </font>
    <font>
      <sz val="10"/>
      <color rgb="FF0000FF"/>
      <name val="Inter"/>
      <family val="0"/>
      <charset val="1"/>
    </font>
    <font>
      <sz val="10"/>
      <color rgb="FFD7E3FF"/>
      <name val="Inter"/>
      <family val="0"/>
      <charset val="1"/>
    </font>
    <font>
      <b val="true"/>
      <sz val="11"/>
      <color rgb="FFFFFFFF"/>
      <name val="Inter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8FAFC"/>
      </patternFill>
    </fill>
    <fill>
      <patternFill patternType="solid">
        <fgColor rgb="FF0B1F3A"/>
        <bgColor rgb="FF101B33"/>
      </patternFill>
    </fill>
    <fill>
      <patternFill patternType="solid">
        <fgColor rgb="FF10284B"/>
        <bgColor rgb="FF162746"/>
      </patternFill>
    </fill>
    <fill>
      <patternFill patternType="solid">
        <fgColor rgb="FFF8FAFC"/>
        <bgColor rgb="FFF7FAFF"/>
      </patternFill>
    </fill>
    <fill>
      <patternFill patternType="solid">
        <fgColor rgb="FFEEF3F7"/>
        <bgColor rgb="FFE9F0FF"/>
      </patternFill>
    </fill>
    <fill>
      <patternFill patternType="solid">
        <fgColor rgb="FFE8EEF9"/>
        <bgColor rgb="FFE9F0FF"/>
      </patternFill>
    </fill>
    <fill>
      <patternFill patternType="solid">
        <fgColor rgb="FF101B33"/>
        <bgColor rgb="FF111827"/>
      </patternFill>
    </fill>
    <fill>
      <patternFill patternType="solid">
        <fgColor rgb="FF162746"/>
        <bgColor rgb="FF10284B"/>
      </patternFill>
    </fill>
    <fill>
      <patternFill patternType="solid">
        <fgColor rgb="FFE9F0FF"/>
        <bgColor rgb="FFE8EEF9"/>
      </patternFill>
    </fill>
    <fill>
      <patternFill patternType="solid">
        <fgColor rgb="FFF7FAFF"/>
        <bgColor rgb="FFF8FAF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  <border diagonalUp="false" diagonalDown="false">
      <left style="thin">
        <color rgb="FFD0D7E2"/>
      </left>
      <right/>
      <top style="thin">
        <color rgb="FFD0D7E2"/>
      </top>
      <bottom style="thin">
        <color rgb="FFD0D7E2"/>
      </bottom>
      <diagonal/>
    </border>
    <border diagonalUp="false" diagonalDown="false"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8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8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9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1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5" fontId="13" fillId="1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13" fillId="1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7" fontId="13" fillId="1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12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2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11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11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4" fillId="8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9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6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162746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11827"/>
          <bgColor rgb="FF000000"/>
        </patternFill>
      </fill>
    </dxf>
    <dxf>
      <fill>
        <patternFill patternType="solid">
          <fgColor rgb="FFE9F0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F7FA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1B33"/>
      <rgbColor rgb="FF808000"/>
      <rgbColor rgb="FF800080"/>
      <rgbColor rgb="FF008080"/>
      <rgbColor rgb="FFD7E3FF"/>
      <rgbColor rgb="FF808080"/>
      <rgbColor rgb="FF9999FF"/>
      <rgbColor rgb="FF993366"/>
      <rgbColor rgb="FFF8FAFC"/>
      <rgbColor rgb="FFE9F0FF"/>
      <rgbColor rgb="FF660066"/>
      <rgbColor rgb="FFFF8080"/>
      <rgbColor rgb="FF0066CC"/>
      <rgbColor rgb="FFD0D7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EF9"/>
      <rgbColor rgb="FFEEF3F7"/>
      <rgbColor rgb="FFF7FAF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4"/>
      <rgbColor rgb="FF969696"/>
      <rgbColor rgb="FF10284B"/>
      <rgbColor rgb="FF339966"/>
      <rgbColor rgb="FF0B1F3A"/>
      <rgbColor rgb="FF111827"/>
      <rgbColor rgb="FF993300"/>
      <rgbColor rgb="FF993366"/>
      <rgbColor rgb="FF333399"/>
      <rgbColor rgb="FF1627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Inter" pitchFamily="0" charset="1"/>
        <a:ea typeface=""/>
        <a:cs typeface=""/>
      </a:majorFont>
      <a:minorFont>
        <a:latin typeface="Inter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5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4"/>
    <col collapsed="false" customWidth="true" hidden="false" outlineLevel="0" max="3" min="3" style="1" width="66"/>
    <col collapsed="false" customWidth="true" hidden="true" outlineLevel="0" max="4" min="4" style="1" width="12"/>
    <col collapsed="false" customWidth="true" hidden="true" outlineLevel="0" max="26" min="5" style="1" width="10"/>
  </cols>
  <sheetData>
    <row r="1" customFormat="false" ht="33.75" hidden="false" customHeight="true" outlineLevel="0" collapsed="false">
      <c r="A1" s="2"/>
      <c r="B1" s="3" t="s">
        <v>0</v>
      </c>
      <c r="C1" s="3"/>
      <c r="D1" s="2"/>
      <c r="E1" s="2"/>
      <c r="F1" s="2"/>
    </row>
    <row r="2" customFormat="false" ht="30" hidden="false" customHeight="true" outlineLevel="0" collapsed="false">
      <c r="A2" s="2"/>
      <c r="B2" s="4" t="s">
        <v>1</v>
      </c>
      <c r="C2" s="4"/>
      <c r="D2" s="2"/>
      <c r="E2" s="2"/>
      <c r="F2" s="2"/>
    </row>
    <row r="3" customFormat="false" ht="9.75" hidden="false" customHeight="true" outlineLevel="0" collapsed="false">
      <c r="A3" s="2"/>
      <c r="B3" s="2"/>
      <c r="C3" s="2"/>
      <c r="D3" s="2"/>
      <c r="E3" s="2"/>
      <c r="F3" s="2"/>
      <c r="G3" s="5"/>
      <c r="H3" s="5"/>
      <c r="I3" s="5"/>
      <c r="J3" s="5"/>
    </row>
    <row r="4" customFormat="false" ht="21.75" hidden="false" customHeight="true" outlineLevel="0" collapsed="false">
      <c r="A4" s="2"/>
      <c r="B4" s="6" t="s">
        <v>2</v>
      </c>
      <c r="C4" s="7"/>
      <c r="D4" s="2"/>
      <c r="E4" s="2"/>
      <c r="F4" s="2"/>
    </row>
    <row r="5" customFormat="false" ht="21.75" hidden="false" customHeight="true" outlineLevel="0" collapsed="false">
      <c r="A5" s="2"/>
      <c r="B5" s="8" t="s">
        <v>3</v>
      </c>
      <c r="C5" s="8"/>
      <c r="D5" s="2"/>
      <c r="E5" s="2"/>
      <c r="F5" s="2"/>
    </row>
    <row r="6" customFormat="false" ht="21.75" hidden="false" customHeight="true" outlineLevel="0" collapsed="false">
      <c r="A6" s="2"/>
      <c r="B6" s="9" t="s">
        <v>4</v>
      </c>
      <c r="C6" s="9"/>
      <c r="D6" s="2"/>
      <c r="E6" s="2"/>
      <c r="F6" s="2"/>
    </row>
    <row r="7" customFormat="false" ht="33.75" hidden="false" customHeight="true" outlineLevel="0" collapsed="false">
      <c r="A7" s="2"/>
      <c r="B7" s="8" t="s">
        <v>5</v>
      </c>
      <c r="C7" s="8"/>
      <c r="D7" s="2"/>
      <c r="E7" s="2"/>
      <c r="F7" s="2"/>
    </row>
    <row r="8" customFormat="false" ht="24" hidden="false" customHeight="true" outlineLevel="0" collapsed="false">
      <c r="A8" s="2"/>
      <c r="B8" s="9" t="s">
        <v>6</v>
      </c>
      <c r="C8" s="9"/>
      <c r="D8" s="2"/>
      <c r="E8" s="2"/>
      <c r="F8" s="2"/>
    </row>
    <row r="9" customFormat="false" ht="9.75" hidden="false" customHeight="true" outlineLevel="0" collapsed="false">
      <c r="A9" s="2"/>
      <c r="B9" s="2"/>
      <c r="C9" s="2"/>
      <c r="D9" s="2"/>
      <c r="E9" s="2"/>
      <c r="F9" s="2"/>
      <c r="G9" s="5"/>
      <c r="H9" s="5"/>
      <c r="I9" s="5"/>
      <c r="J9" s="5"/>
    </row>
    <row r="10" customFormat="false" ht="21.75" hidden="false" customHeight="true" outlineLevel="0" collapsed="false">
      <c r="A10" s="2"/>
      <c r="B10" s="6" t="s">
        <v>7</v>
      </c>
      <c r="C10" s="7"/>
      <c r="D10" s="2"/>
      <c r="E10" s="2"/>
      <c r="F10" s="2"/>
    </row>
    <row r="11" customFormat="false" ht="24" hidden="false" customHeight="true" outlineLevel="0" collapsed="false">
      <c r="A11" s="2"/>
      <c r="B11" s="10" t="s">
        <v>8</v>
      </c>
      <c r="C11" s="11" t="s">
        <v>9</v>
      </c>
      <c r="D11" s="12"/>
      <c r="E11" s="2"/>
      <c r="F11" s="2"/>
      <c r="G11" s="5"/>
      <c r="H11" s="5"/>
      <c r="I11" s="5"/>
      <c r="J11" s="5"/>
    </row>
    <row r="12" customFormat="false" ht="24" hidden="false" customHeight="true" outlineLevel="0" collapsed="false">
      <c r="A12" s="2"/>
      <c r="B12" s="13" t="s">
        <v>10</v>
      </c>
      <c r="C12" s="11" t="s">
        <v>11</v>
      </c>
      <c r="D12" s="12"/>
      <c r="E12" s="2"/>
      <c r="F12" s="2"/>
      <c r="G12" s="5"/>
      <c r="H12" s="5"/>
      <c r="I12" s="5"/>
      <c r="J12" s="5"/>
    </row>
    <row r="13" customFormat="false" ht="25.5" hidden="false" customHeight="true" outlineLevel="0" collapsed="false">
      <c r="A13" s="2"/>
      <c r="B13" s="10" t="s">
        <v>12</v>
      </c>
      <c r="C13" s="11" t="s">
        <v>13</v>
      </c>
      <c r="D13" s="14"/>
      <c r="E13" s="2"/>
      <c r="F13" s="2"/>
      <c r="G13" s="5"/>
      <c r="H13" s="5"/>
      <c r="I13" s="5"/>
      <c r="J13" s="5"/>
    </row>
    <row r="14" customFormat="false" ht="9.75" hidden="false" customHeight="true" outlineLevel="0" collapsed="false">
      <c r="A14" s="2"/>
      <c r="B14" s="2"/>
      <c r="C14" s="2"/>
      <c r="D14" s="2"/>
      <c r="E14" s="2"/>
      <c r="F14" s="2"/>
      <c r="G14" s="5"/>
      <c r="H14" s="5"/>
      <c r="I14" s="5"/>
      <c r="J14" s="5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5"/>
      <c r="H15" s="5"/>
      <c r="I15" s="5"/>
      <c r="J15" s="5"/>
    </row>
    <row r="16" customFormat="false" ht="21.75" hidden="false" customHeight="true" outlineLevel="0" collapsed="false">
      <c r="A16" s="2"/>
      <c r="B16" s="6" t="s">
        <v>14</v>
      </c>
      <c r="C16" s="7"/>
      <c r="D16" s="2"/>
      <c r="E16" s="2"/>
      <c r="F16" s="2"/>
    </row>
    <row r="17" customFormat="false" ht="21.75" hidden="false" customHeight="true" outlineLevel="0" collapsed="false">
      <c r="A17" s="2"/>
      <c r="B17" s="8" t="s">
        <v>15</v>
      </c>
      <c r="C17" s="8"/>
      <c r="D17" s="2"/>
      <c r="E17" s="2"/>
      <c r="F17" s="2"/>
    </row>
    <row r="18" customFormat="false" ht="24" hidden="false" customHeight="true" outlineLevel="0" collapsed="false">
      <c r="A18" s="2"/>
      <c r="B18" s="9" t="s">
        <v>16</v>
      </c>
      <c r="C18" s="9"/>
      <c r="D18" s="2"/>
      <c r="E18" s="2"/>
      <c r="F18" s="2"/>
    </row>
    <row r="19" customFormat="false" ht="24" hidden="false" customHeight="true" outlineLevel="0" collapsed="false">
      <c r="A19" s="2"/>
      <c r="B19" s="8" t="s">
        <v>17</v>
      </c>
      <c r="C19" s="8"/>
      <c r="D19" s="2"/>
      <c r="E19" s="2"/>
      <c r="F19" s="2"/>
    </row>
    <row r="20" customFormat="false" ht="9.75" hidden="false" customHeight="true" outlineLevel="0" collapsed="false">
      <c r="A20" s="2"/>
      <c r="B20" s="2"/>
      <c r="C20" s="2"/>
      <c r="D20" s="2"/>
      <c r="E20" s="2"/>
      <c r="F20" s="2"/>
    </row>
    <row r="21" customFormat="false" ht="21.75" hidden="false" customHeight="true" outlineLevel="0" collapsed="false">
      <c r="A21" s="2"/>
      <c r="B21" s="6" t="s">
        <v>18</v>
      </c>
      <c r="C21" s="7"/>
      <c r="D21" s="2"/>
      <c r="E21" s="2"/>
      <c r="F21" s="2"/>
    </row>
    <row r="22" customFormat="false" ht="27.75" hidden="false" customHeight="true" outlineLevel="0" collapsed="false">
      <c r="A22" s="2"/>
      <c r="B22" s="9" t="s">
        <v>19</v>
      </c>
      <c r="C22" s="9"/>
      <c r="D22" s="2"/>
      <c r="E22" s="2"/>
      <c r="F22" s="2"/>
    </row>
    <row r="23" customFormat="false" ht="15" hidden="false" customHeight="false" outlineLevel="0" collapsed="false">
      <c r="A23" s="2"/>
      <c r="B23" s="2"/>
      <c r="C23" s="2"/>
      <c r="D23" s="2"/>
      <c r="E23" s="2"/>
      <c r="F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</row>
    <row r="42" customFormat="false" ht="15" hidden="false" customHeight="false" outlineLevel="0" collapsed="false">
      <c r="A42" s="2"/>
      <c r="B42" s="2"/>
      <c r="C42" s="2"/>
      <c r="D42" s="2"/>
      <c r="E42" s="2"/>
      <c r="F42" s="2"/>
    </row>
    <row r="43" customFormat="false" ht="15" hidden="false" customHeight="false" outlineLevel="0" collapsed="false">
      <c r="A43" s="2"/>
      <c r="B43" s="2"/>
      <c r="C43" s="2"/>
      <c r="D43" s="2"/>
      <c r="E43" s="2"/>
      <c r="F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2"/>
    </row>
    <row r="45" customFormat="false" ht="15" hidden="false" customHeight="false" outlineLevel="0" collapsed="false">
      <c r="A45" s="2"/>
      <c r="B45" s="2"/>
      <c r="C45" s="2"/>
      <c r="D45" s="2"/>
      <c r="E45" s="2"/>
      <c r="F45" s="2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10">
    <mergeCell ref="B1:C1"/>
    <mergeCell ref="B2:C2"/>
    <mergeCell ref="B5:C5"/>
    <mergeCell ref="B6:C6"/>
    <mergeCell ref="B7:C7"/>
    <mergeCell ref="B8:C8"/>
    <mergeCell ref="B17:C17"/>
    <mergeCell ref="B18:C18"/>
    <mergeCell ref="B19:C19"/>
    <mergeCell ref="B22:C22"/>
  </mergeCells>
  <printOptions headings="false" gridLines="false" gridLinesSet="true" horizontalCentered="false" verticalCentered="false"/>
  <pageMargins left="0.35" right="0.35" top="0.45" bottom="0.4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0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22"/>
    <col collapsed="false" customWidth="true" hidden="false" outlineLevel="0" max="3" min="3" style="1" width="13"/>
    <col collapsed="false" customWidth="true" hidden="false" outlineLevel="0" max="4" min="4" style="1" width="15"/>
    <col collapsed="false" customWidth="true" hidden="false" outlineLevel="0" max="7" min="5" style="1" width="16"/>
    <col collapsed="false" customWidth="true" hidden="false" outlineLevel="0" max="8" min="8" style="1" width="21"/>
    <col collapsed="false" customWidth="true" hidden="false" outlineLevel="0" max="9" min="9" style="1" width="13"/>
    <col collapsed="false" customWidth="true" hidden="false" outlineLevel="0" max="10" min="10" style="1" width="14"/>
    <col collapsed="false" customWidth="true" hidden="false" outlineLevel="0" max="11" min="11" style="1" width="16"/>
    <col collapsed="false" customWidth="true" hidden="false" outlineLevel="0" max="12" min="12" style="1" width="9"/>
    <col collapsed="false" customWidth="true" hidden="false" outlineLevel="0" max="13" min="13" style="1" width="16"/>
    <col collapsed="false" customWidth="true" hidden="false" outlineLevel="0" max="15" min="14" style="1" width="15"/>
    <col collapsed="false" customWidth="true" hidden="false" outlineLevel="0" max="16" min="16" style="1" width="12"/>
    <col collapsed="false" customWidth="true" hidden="false" outlineLevel="0" max="18" min="17" style="1" width="14"/>
    <col collapsed="false" customWidth="true" hidden="false" outlineLevel="0" max="19" min="19" style="1" width="16"/>
    <col collapsed="false" customWidth="true" hidden="false" outlineLevel="0" max="20" min="20" style="1" width="11"/>
    <col collapsed="false" customWidth="true" hidden="false" outlineLevel="0" max="21" min="21" style="1" width="10"/>
    <col collapsed="false" customWidth="true" hidden="false" outlineLevel="0" max="22" min="22" style="1" width="24"/>
    <col collapsed="false" customWidth="true" hidden="false" outlineLevel="0" max="23" min="23" style="1" width="26"/>
  </cols>
  <sheetData>
    <row r="1" customFormat="false" ht="33.75" hidden="false" customHeight="true" outlineLevel="0" collapsed="false">
      <c r="A1" s="15"/>
      <c r="B1" s="16" t="s">
        <v>20</v>
      </c>
      <c r="C1" s="16"/>
      <c r="D1" s="16"/>
      <c r="E1" s="16"/>
      <c r="F1" s="16"/>
      <c r="G1" s="16"/>
      <c r="H1" s="16"/>
      <c r="I1" s="16"/>
      <c r="J1" s="1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customFormat="false" ht="21.75" hidden="false" customHeight="true" outlineLevel="0" collapsed="false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customFormat="false" ht="24" hidden="false" customHeight="true" outlineLevel="0" collapsed="false">
      <c r="A3" s="18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8" t="s">
        <v>35</v>
      </c>
      <c r="O3" s="18" t="s">
        <v>36</v>
      </c>
      <c r="P3" s="18" t="s">
        <v>37</v>
      </c>
      <c r="Q3" s="18" t="s">
        <v>38</v>
      </c>
      <c r="R3" s="18" t="s">
        <v>39</v>
      </c>
      <c r="S3" s="18" t="s">
        <v>40</v>
      </c>
      <c r="T3" s="18" t="s">
        <v>41</v>
      </c>
      <c r="U3" s="18" t="s">
        <v>42</v>
      </c>
      <c r="V3" s="18" t="s">
        <v>43</v>
      </c>
      <c r="W3" s="18" t="s">
        <v>44</v>
      </c>
    </row>
    <row r="4" customFormat="false" ht="15" hidden="false" customHeight="true" outlineLevel="0" collapsed="false">
      <c r="A4" s="19" t="str">
        <f aca="false">IF(C4="","",ROW()-3)</f>
        <v/>
      </c>
      <c r="B4" s="20"/>
      <c r="C4" s="21"/>
      <c r="D4" s="21"/>
      <c r="E4" s="22"/>
      <c r="F4" s="22"/>
      <c r="G4" s="23"/>
      <c r="H4" s="22"/>
      <c r="I4" s="20"/>
      <c r="J4" s="20"/>
      <c r="K4" s="24" t="n">
        <f aca="false">IF(OR(G4="",H4=""),0,G4*H4)</f>
        <v>0</v>
      </c>
      <c r="L4" s="19" t="str">
        <f aca="false">IF(OR(C4="",'Start Here'!$D$12=""),"",MAX(0,INT((IF(D4="",'Start Here'!$D$12,D4)-C4)/7)+1))</f>
        <v/>
      </c>
      <c r="M4" s="24" t="str">
        <f aca="false">IF(L4="","",L4*E4)</f>
        <v/>
      </c>
      <c r="N4" s="24" t="n">
        <f aca="false">SUMIFS('Trade Log'!$E$4:$E$1003,'Trade Log'!$A$4:$A$1003,$A4,'Trade Log'!$C$4:$C$1003,"BUY")</f>
        <v>0</v>
      </c>
      <c r="O4" s="24" t="n">
        <f aca="false">SUMIFS('Trade Log'!$E$4:$E$1003,'Trade Log'!$A$4:$A$1003,$A4,'Trade Log'!$C$4:$C$1003,"TRIM")</f>
        <v>0</v>
      </c>
      <c r="P4" s="24" t="n">
        <f aca="false">SUMIFS('Trade Log'!$F$4:$F$1003,'Trade Log'!$A$4:$A$1003,$A4)</f>
        <v>0</v>
      </c>
      <c r="Q4" s="24" t="str">
        <f aca="false">IF(C4="","",F4+N(M4)+SUMIFS('Trade Log'!$H$4:$H$1003,'Trade Log'!$A$4:$A$1003,$A4))</f>
        <v/>
      </c>
      <c r="R4" s="25" t="str">
        <f aca="false">IF(C4="","",IF(COUNTIF('Trade Log'!$A$4:$A$1003,$A4)=0,G4,LOOKUP(2,1/('Trade Log'!$A$4:$A$1003=$A4),'Trade Log'!$K$4:$K$1003)))</f>
        <v/>
      </c>
      <c r="S4" s="24" t="str">
        <f aca="false">IF(C4="","",IF(COUNTIF('Trade Log'!$A$4:$A$1003,$A4)=0,K4,LOOKUP(2,1/('Trade Log'!$A$4:$A$1003=$A4),'Trade Log'!$J$4:$J$1003)))</f>
        <v/>
      </c>
      <c r="T4" s="24" t="n">
        <f aca="false">IF(OR(R4="",R4=0),0,S4/R4)</f>
        <v>0</v>
      </c>
      <c r="U4" s="26" t="str">
        <f aca="false">IF(A5="","",IF(AND(ABS(G5-R4)&lt;0.00000001,ABS(H5-T4)&lt;0.01,ABS(F5-Q4)&lt;0.01),"OK","CHECK NEXT START"))</f>
        <v/>
      </c>
      <c r="V4" s="26" t="str">
        <f aca="false">IF(C4="","",IF(U4="CHECK NEXT START","CHECK",IF(D4="","OPEN","CLOSED")))</f>
        <v/>
      </c>
      <c r="W4" s="27"/>
    </row>
    <row r="5" customFormat="false" ht="15" hidden="false" customHeight="true" outlineLevel="0" collapsed="false">
      <c r="A5" s="19" t="str">
        <f aca="false">IF(C5="","",ROW()-3)</f>
        <v/>
      </c>
      <c r="B5" s="20"/>
      <c r="C5" s="21"/>
      <c r="D5" s="21"/>
      <c r="E5" s="22"/>
      <c r="F5" s="22"/>
      <c r="G5" s="23"/>
      <c r="H5" s="22"/>
      <c r="I5" s="20"/>
      <c r="J5" s="20"/>
      <c r="K5" s="24" t="n">
        <f aca="false">IF(OR(G5="",H5=""),0,G5*H5)</f>
        <v>0</v>
      </c>
      <c r="L5" s="19" t="str">
        <f aca="false">IF(OR(C5="",'Start Here'!$D$12=""),"",MAX(0,INT((IF(D5="",'Start Here'!$D$12,D5)-C5)/7)+1))</f>
        <v/>
      </c>
      <c r="M5" s="24" t="str">
        <f aca="false">IF(L5="","",L5*E5)</f>
        <v/>
      </c>
      <c r="N5" s="24" t="n">
        <f aca="false">SUMIFS('Trade Log'!$E$4:$E$1003,'Trade Log'!$A$4:$A$1003,$A5,'Trade Log'!$C$4:$C$1003,"BUY")</f>
        <v>0</v>
      </c>
      <c r="O5" s="24" t="n">
        <f aca="false">SUMIFS('Trade Log'!$E$4:$E$1003,'Trade Log'!$A$4:$A$1003,$A5,'Trade Log'!$C$4:$C$1003,"TRIM")</f>
        <v>0</v>
      </c>
      <c r="P5" s="24" t="n">
        <f aca="false">SUMIFS('Trade Log'!$F$4:$F$1003,'Trade Log'!$A$4:$A$1003,$A5)</f>
        <v>0</v>
      </c>
      <c r="Q5" s="24" t="str">
        <f aca="false">IF(C5="","",F5+N(M5)+SUMIFS('Trade Log'!$H$4:$H$1003,'Trade Log'!$A$4:$A$1003,$A5))</f>
        <v/>
      </c>
      <c r="R5" s="25" t="str">
        <f aca="false">IF(C5="","",IF(COUNTIF('Trade Log'!$A$4:$A$1003,$A5)=0,G5,LOOKUP(2,1/('Trade Log'!$A$4:$A$1003=$A5),'Trade Log'!$K$4:$K$1003)))</f>
        <v/>
      </c>
      <c r="S5" s="24" t="str">
        <f aca="false">IF(C5="","",IF(COUNTIF('Trade Log'!$A$4:$A$1003,$A5)=0,K5,LOOKUP(2,1/('Trade Log'!$A$4:$A$1003=$A5),'Trade Log'!$J$4:$J$1003)))</f>
        <v/>
      </c>
      <c r="T5" s="24" t="n">
        <f aca="false">IF(OR(R5="",R5=0),0,S5/R5)</f>
        <v>0</v>
      </c>
      <c r="U5" s="26" t="str">
        <f aca="false">IF(A6="","",IF(AND(ABS(G6-R5)&lt;0.00000001,ABS(H6-T5)&lt;0.01,ABS(F6-Q5)&lt;0.01),"OK","CHECK NEXT START"))</f>
        <v/>
      </c>
      <c r="V5" s="26" t="str">
        <f aca="false">IF(C5="","",IF(U5="CHECK NEXT START","CHECK",IF(D5="","OPEN","CLOSED")))</f>
        <v/>
      </c>
      <c r="W5" s="27"/>
    </row>
    <row r="6" customFormat="false" ht="15" hidden="false" customHeight="true" outlineLevel="0" collapsed="false">
      <c r="A6" s="19" t="str">
        <f aca="false">IF(C6="","",ROW()-3)</f>
        <v/>
      </c>
      <c r="B6" s="20"/>
      <c r="C6" s="21"/>
      <c r="D6" s="21"/>
      <c r="E6" s="22"/>
      <c r="F6" s="22"/>
      <c r="G6" s="23"/>
      <c r="H6" s="22"/>
      <c r="I6" s="20"/>
      <c r="J6" s="20"/>
      <c r="K6" s="24" t="n">
        <f aca="false">IF(OR(G6="",H6=""),0,G6*H6)</f>
        <v>0</v>
      </c>
      <c r="L6" s="19" t="str">
        <f aca="false">IF(OR(C6="",'Start Here'!$D$12=""),"",MAX(0,INT((IF(D6="",'Start Here'!$D$12,D6)-C6)/7)+1))</f>
        <v/>
      </c>
      <c r="M6" s="24" t="str">
        <f aca="false">IF(L6="","",L6*E6)</f>
        <v/>
      </c>
      <c r="N6" s="24" t="n">
        <f aca="false">SUMIFS('Trade Log'!$E$4:$E$1003,'Trade Log'!$A$4:$A$1003,$A6,'Trade Log'!$C$4:$C$1003,"BUY")</f>
        <v>0</v>
      </c>
      <c r="O6" s="24" t="n">
        <f aca="false">SUMIFS('Trade Log'!$E$4:$E$1003,'Trade Log'!$A$4:$A$1003,$A6,'Trade Log'!$C$4:$C$1003,"TRIM")</f>
        <v>0</v>
      </c>
      <c r="P6" s="24" t="n">
        <f aca="false">SUMIFS('Trade Log'!$F$4:$F$1003,'Trade Log'!$A$4:$A$1003,$A6)</f>
        <v>0</v>
      </c>
      <c r="Q6" s="24" t="str">
        <f aca="false">IF(C6="","",F6+N(M6)+SUMIFS('Trade Log'!$H$4:$H$1003,'Trade Log'!$A$4:$A$1003,$A6))</f>
        <v/>
      </c>
      <c r="R6" s="25" t="str">
        <f aca="false">IF(C6="","",IF(COUNTIF('Trade Log'!$A$4:$A$1003,$A6)=0,G6,LOOKUP(2,1/('Trade Log'!$A$4:$A$1003=$A6),'Trade Log'!$K$4:$K$1003)))</f>
        <v/>
      </c>
      <c r="S6" s="24" t="str">
        <f aca="false">IF(C6="","",IF(COUNTIF('Trade Log'!$A$4:$A$1003,$A6)=0,K6,LOOKUP(2,1/('Trade Log'!$A$4:$A$1003=$A6),'Trade Log'!$J$4:$J$1003)))</f>
        <v/>
      </c>
      <c r="T6" s="24" t="n">
        <f aca="false">IF(OR(R6="",R6=0),0,S6/R6)</f>
        <v>0</v>
      </c>
      <c r="U6" s="26" t="str">
        <f aca="false">IF(A7="","",IF(AND(ABS(G7-R6)&lt;0.00000001,ABS(H7-T6)&lt;0.01,ABS(F7-Q6)&lt;0.01),"OK","CHECK NEXT START"))</f>
        <v/>
      </c>
      <c r="V6" s="26" t="str">
        <f aca="false">IF(C6="","",IF(U6="CHECK NEXT START","CHECK",IF(D6="","OPEN","CLOSED")))</f>
        <v/>
      </c>
      <c r="W6" s="27"/>
    </row>
    <row r="7" customFormat="false" ht="15" hidden="false" customHeight="true" outlineLevel="0" collapsed="false">
      <c r="A7" s="19" t="str">
        <f aca="false">IF(C7="","",ROW()-3)</f>
        <v/>
      </c>
      <c r="B7" s="20"/>
      <c r="C7" s="21"/>
      <c r="D7" s="21"/>
      <c r="E7" s="22"/>
      <c r="F7" s="22"/>
      <c r="G7" s="23"/>
      <c r="H7" s="22"/>
      <c r="I7" s="20"/>
      <c r="J7" s="20"/>
      <c r="K7" s="24" t="n">
        <f aca="false">IF(OR(G7="",H7=""),0,G7*H7)</f>
        <v>0</v>
      </c>
      <c r="L7" s="19" t="str">
        <f aca="false">IF(OR(C7="",'Start Here'!$D$12=""),"",MAX(0,INT((IF(D7="",'Start Here'!$D$12,D7)-C7)/7)+1))</f>
        <v/>
      </c>
      <c r="M7" s="24" t="str">
        <f aca="false">IF(L7="","",L7*E7)</f>
        <v/>
      </c>
      <c r="N7" s="24" t="n">
        <f aca="false">SUMIFS('Trade Log'!$E$4:$E$1003,'Trade Log'!$A$4:$A$1003,$A7,'Trade Log'!$C$4:$C$1003,"BUY")</f>
        <v>0</v>
      </c>
      <c r="O7" s="24" t="n">
        <f aca="false">SUMIFS('Trade Log'!$E$4:$E$1003,'Trade Log'!$A$4:$A$1003,$A7,'Trade Log'!$C$4:$C$1003,"TRIM")</f>
        <v>0</v>
      </c>
      <c r="P7" s="24" t="n">
        <f aca="false">SUMIFS('Trade Log'!$F$4:$F$1003,'Trade Log'!$A$4:$A$1003,$A7)</f>
        <v>0</v>
      </c>
      <c r="Q7" s="24" t="str">
        <f aca="false">IF(C7="","",F7+N(M7)+SUMIFS('Trade Log'!$H$4:$H$1003,'Trade Log'!$A$4:$A$1003,$A7))</f>
        <v/>
      </c>
      <c r="R7" s="25" t="str">
        <f aca="false">IF(C7="","",IF(COUNTIF('Trade Log'!$A$4:$A$1003,$A7)=0,G7,LOOKUP(2,1/('Trade Log'!$A$4:$A$1003=$A7),'Trade Log'!$K$4:$K$1003)))</f>
        <v/>
      </c>
      <c r="S7" s="24" t="str">
        <f aca="false">IF(C7="","",IF(COUNTIF('Trade Log'!$A$4:$A$1003,$A7)=0,K7,LOOKUP(2,1/('Trade Log'!$A$4:$A$1003=$A7),'Trade Log'!$J$4:$J$1003)))</f>
        <v/>
      </c>
      <c r="T7" s="24" t="n">
        <f aca="false">IF(OR(R7="",R7=0),0,S7/R7)</f>
        <v>0</v>
      </c>
      <c r="U7" s="26" t="str">
        <f aca="false">IF(A8="","",IF(AND(ABS(G8-R7)&lt;0.00000001,ABS(H8-T7)&lt;0.01,ABS(F8-Q7)&lt;0.01),"OK","CHECK NEXT START"))</f>
        <v/>
      </c>
      <c r="V7" s="26" t="str">
        <f aca="false">IF(C7="","",IF(U7="CHECK NEXT START","CHECK",IF(D7="","OPEN","CLOSED")))</f>
        <v/>
      </c>
      <c r="W7" s="27"/>
    </row>
    <row r="8" customFormat="false" ht="15" hidden="false" customHeight="true" outlineLevel="0" collapsed="false">
      <c r="A8" s="19" t="str">
        <f aca="false">IF(C8="","",ROW()-3)</f>
        <v/>
      </c>
      <c r="B8" s="20"/>
      <c r="C8" s="21"/>
      <c r="D8" s="21"/>
      <c r="E8" s="22"/>
      <c r="F8" s="22"/>
      <c r="G8" s="23"/>
      <c r="H8" s="22"/>
      <c r="I8" s="20"/>
      <c r="J8" s="20"/>
      <c r="K8" s="24" t="n">
        <f aca="false">IF(OR(G8="",H8=""),0,G8*H8)</f>
        <v>0</v>
      </c>
      <c r="L8" s="19" t="str">
        <f aca="false">IF(OR(C8="",'Start Here'!$D$12=""),"",MAX(0,INT((IF(D8="",'Start Here'!$D$12,D8)-C8)/7)+1))</f>
        <v/>
      </c>
      <c r="M8" s="24" t="str">
        <f aca="false">IF(L8="","",L8*E8)</f>
        <v/>
      </c>
      <c r="N8" s="24" t="n">
        <f aca="false">SUMIFS('Trade Log'!$E$4:$E$1003,'Trade Log'!$A$4:$A$1003,$A8,'Trade Log'!$C$4:$C$1003,"BUY")</f>
        <v>0</v>
      </c>
      <c r="O8" s="24" t="n">
        <f aca="false">SUMIFS('Trade Log'!$E$4:$E$1003,'Trade Log'!$A$4:$A$1003,$A8,'Trade Log'!$C$4:$C$1003,"TRIM")</f>
        <v>0</v>
      </c>
      <c r="P8" s="24" t="n">
        <f aca="false">SUMIFS('Trade Log'!$F$4:$F$1003,'Trade Log'!$A$4:$A$1003,$A8)</f>
        <v>0</v>
      </c>
      <c r="Q8" s="24" t="str">
        <f aca="false">IF(C8="","",F8+N(M8)+SUMIFS('Trade Log'!$H$4:$H$1003,'Trade Log'!$A$4:$A$1003,$A8))</f>
        <v/>
      </c>
      <c r="R8" s="25" t="str">
        <f aca="false">IF(C8="","",IF(COUNTIF('Trade Log'!$A$4:$A$1003,$A8)=0,G8,LOOKUP(2,1/('Trade Log'!$A$4:$A$1003=$A8),'Trade Log'!$K$4:$K$1003)))</f>
        <v/>
      </c>
      <c r="S8" s="24" t="str">
        <f aca="false">IF(C8="","",IF(COUNTIF('Trade Log'!$A$4:$A$1003,$A8)=0,K8,LOOKUP(2,1/('Trade Log'!$A$4:$A$1003=$A8),'Trade Log'!$J$4:$J$1003)))</f>
        <v/>
      </c>
      <c r="T8" s="24" t="n">
        <f aca="false">IF(OR(R8="",R8=0),0,S8/R8)</f>
        <v>0</v>
      </c>
      <c r="U8" s="26" t="str">
        <f aca="false">IF(A9="","",IF(AND(ABS(G9-R8)&lt;0.00000001,ABS(H9-T8)&lt;0.01,ABS(F9-Q8)&lt;0.01),"OK","CHECK NEXT START"))</f>
        <v/>
      </c>
      <c r="V8" s="26" t="str">
        <f aca="false">IF(C8="","",IF(U8="CHECK NEXT START","CHECK",IF(D8="","OPEN","CLOSED")))</f>
        <v/>
      </c>
      <c r="W8" s="27"/>
    </row>
    <row r="9" customFormat="false" ht="15" hidden="false" customHeight="true" outlineLevel="0" collapsed="false">
      <c r="A9" s="19" t="str">
        <f aca="false">IF(C9="","",ROW()-3)</f>
        <v/>
      </c>
      <c r="B9" s="20"/>
      <c r="C9" s="21"/>
      <c r="D9" s="21"/>
      <c r="E9" s="22"/>
      <c r="F9" s="22"/>
      <c r="G9" s="23"/>
      <c r="H9" s="22"/>
      <c r="I9" s="20"/>
      <c r="J9" s="20"/>
      <c r="K9" s="24" t="n">
        <f aca="false">IF(OR(G9="",H9=""),0,G9*H9)</f>
        <v>0</v>
      </c>
      <c r="L9" s="19" t="str">
        <f aca="false">IF(OR(C9="",'Start Here'!$D$12=""),"",MAX(0,INT((IF(D9="",'Start Here'!$D$12,D9)-C9)/7)+1))</f>
        <v/>
      </c>
      <c r="M9" s="24" t="str">
        <f aca="false">IF(L9="","",L9*E9)</f>
        <v/>
      </c>
      <c r="N9" s="24" t="n">
        <f aca="false">SUMIFS('Trade Log'!$E$4:$E$1003,'Trade Log'!$A$4:$A$1003,$A9,'Trade Log'!$C$4:$C$1003,"BUY")</f>
        <v>0</v>
      </c>
      <c r="O9" s="24" t="n">
        <f aca="false">SUMIFS('Trade Log'!$E$4:$E$1003,'Trade Log'!$A$4:$A$1003,$A9,'Trade Log'!$C$4:$C$1003,"TRIM")</f>
        <v>0</v>
      </c>
      <c r="P9" s="24" t="n">
        <f aca="false">SUMIFS('Trade Log'!$F$4:$F$1003,'Trade Log'!$A$4:$A$1003,$A9)</f>
        <v>0</v>
      </c>
      <c r="Q9" s="24" t="str">
        <f aca="false">IF(C9="","",F9+N(M9)+SUMIFS('Trade Log'!$H$4:$H$1003,'Trade Log'!$A$4:$A$1003,$A9))</f>
        <v/>
      </c>
      <c r="R9" s="25" t="str">
        <f aca="false">IF(C9="","",IF(COUNTIF('Trade Log'!$A$4:$A$1003,$A9)=0,G9,LOOKUP(2,1/('Trade Log'!$A$4:$A$1003=$A9),'Trade Log'!$K$4:$K$1003)))</f>
        <v/>
      </c>
      <c r="S9" s="24" t="str">
        <f aca="false">IF(C9="","",IF(COUNTIF('Trade Log'!$A$4:$A$1003,$A9)=0,K9,LOOKUP(2,1/('Trade Log'!$A$4:$A$1003=$A9),'Trade Log'!$J$4:$J$1003)))</f>
        <v/>
      </c>
      <c r="T9" s="24" t="n">
        <f aca="false">IF(OR(R9="",R9=0),0,S9/R9)</f>
        <v>0</v>
      </c>
      <c r="U9" s="26" t="str">
        <f aca="false">IF(A10="","",IF(AND(ABS(G10-R9)&lt;0.00000001,ABS(H10-T9)&lt;0.01,ABS(F10-Q9)&lt;0.01),"OK","CHECK NEXT START"))</f>
        <v/>
      </c>
      <c r="V9" s="26" t="str">
        <f aca="false">IF(C9="","",IF(U9="CHECK NEXT START","CHECK",IF(D9="","OPEN","CLOSED")))</f>
        <v/>
      </c>
      <c r="W9" s="27"/>
    </row>
    <row r="10" customFormat="false" ht="15" hidden="false" customHeight="true" outlineLevel="0" collapsed="false">
      <c r="A10" s="19" t="str">
        <f aca="false">IF(C10="","",ROW()-3)</f>
        <v/>
      </c>
      <c r="B10" s="20"/>
      <c r="C10" s="21"/>
      <c r="D10" s="21"/>
      <c r="E10" s="22"/>
      <c r="F10" s="22"/>
      <c r="G10" s="23"/>
      <c r="H10" s="22"/>
      <c r="I10" s="20"/>
      <c r="J10" s="20"/>
      <c r="K10" s="24" t="n">
        <f aca="false">IF(OR(G10="",H10=""),0,G10*H10)</f>
        <v>0</v>
      </c>
      <c r="L10" s="19" t="str">
        <f aca="false">IF(OR(C10="",'Start Here'!$D$12=""),"",MAX(0,INT((IF(D10="",'Start Here'!$D$12,D10)-C10)/7)+1))</f>
        <v/>
      </c>
      <c r="M10" s="24" t="str">
        <f aca="false">IF(L10="","",L10*E10)</f>
        <v/>
      </c>
      <c r="N10" s="24" t="n">
        <f aca="false">SUMIFS('Trade Log'!$E$4:$E$1003,'Trade Log'!$A$4:$A$1003,$A10,'Trade Log'!$C$4:$C$1003,"BUY")</f>
        <v>0</v>
      </c>
      <c r="O10" s="24" t="n">
        <f aca="false">SUMIFS('Trade Log'!$E$4:$E$1003,'Trade Log'!$A$4:$A$1003,$A10,'Trade Log'!$C$4:$C$1003,"TRIM")</f>
        <v>0</v>
      </c>
      <c r="P10" s="24" t="n">
        <f aca="false">SUMIFS('Trade Log'!$F$4:$F$1003,'Trade Log'!$A$4:$A$1003,$A10)</f>
        <v>0</v>
      </c>
      <c r="Q10" s="24" t="str">
        <f aca="false">IF(C10="","",F10+N(M10)+SUMIFS('Trade Log'!$H$4:$H$1003,'Trade Log'!$A$4:$A$1003,$A10))</f>
        <v/>
      </c>
      <c r="R10" s="25" t="str">
        <f aca="false">IF(C10="","",IF(COUNTIF('Trade Log'!$A$4:$A$1003,$A10)=0,G10,LOOKUP(2,1/('Trade Log'!$A$4:$A$1003=$A10),'Trade Log'!$K$4:$K$1003)))</f>
        <v/>
      </c>
      <c r="S10" s="24" t="str">
        <f aca="false">IF(C10="","",IF(COUNTIF('Trade Log'!$A$4:$A$1003,$A10)=0,K10,LOOKUP(2,1/('Trade Log'!$A$4:$A$1003=$A10),'Trade Log'!$J$4:$J$1003)))</f>
        <v/>
      </c>
      <c r="T10" s="24" t="n">
        <f aca="false">IF(OR(R10="",R10=0),0,S10/R10)</f>
        <v>0</v>
      </c>
      <c r="U10" s="26" t="str">
        <f aca="false">IF(A11="","",IF(AND(ABS(G11-R10)&lt;0.00000001,ABS(H11-T10)&lt;0.01,ABS(F11-Q10)&lt;0.01),"OK","CHECK NEXT START"))</f>
        <v/>
      </c>
      <c r="V10" s="26" t="str">
        <f aca="false">IF(C10="","",IF(U10="CHECK NEXT START","CHECK",IF(D10="","OPEN","CLOSED")))</f>
        <v/>
      </c>
      <c r="W10" s="27"/>
    </row>
    <row r="11" customFormat="false" ht="15" hidden="false" customHeight="true" outlineLevel="0" collapsed="false">
      <c r="A11" s="19" t="str">
        <f aca="false">IF(C11="","",ROW()-3)</f>
        <v/>
      </c>
      <c r="B11" s="20"/>
      <c r="C11" s="21"/>
      <c r="D11" s="21"/>
      <c r="E11" s="22"/>
      <c r="F11" s="22"/>
      <c r="G11" s="23"/>
      <c r="H11" s="22"/>
      <c r="I11" s="20"/>
      <c r="J11" s="20"/>
      <c r="K11" s="24" t="n">
        <f aca="false">IF(OR(G11="",H11=""),0,G11*H11)</f>
        <v>0</v>
      </c>
      <c r="L11" s="19" t="str">
        <f aca="false">IF(OR(C11="",'Start Here'!$D$12=""),"",MAX(0,INT((IF(D11="",'Start Here'!$D$12,D11)-C11)/7)+1))</f>
        <v/>
      </c>
      <c r="M11" s="24" t="str">
        <f aca="false">IF(L11="","",L11*E11)</f>
        <v/>
      </c>
      <c r="N11" s="24" t="n">
        <f aca="false">SUMIFS('Trade Log'!$E$4:$E$1003,'Trade Log'!$A$4:$A$1003,$A11,'Trade Log'!$C$4:$C$1003,"BUY")</f>
        <v>0</v>
      </c>
      <c r="O11" s="24" t="n">
        <f aca="false">SUMIFS('Trade Log'!$E$4:$E$1003,'Trade Log'!$A$4:$A$1003,$A11,'Trade Log'!$C$4:$C$1003,"TRIM")</f>
        <v>0</v>
      </c>
      <c r="P11" s="24" t="n">
        <f aca="false">SUMIFS('Trade Log'!$F$4:$F$1003,'Trade Log'!$A$4:$A$1003,$A11)</f>
        <v>0</v>
      </c>
      <c r="Q11" s="24" t="str">
        <f aca="false">IF(C11="","",F11+N(M11)+SUMIFS('Trade Log'!$H$4:$H$1003,'Trade Log'!$A$4:$A$1003,$A11))</f>
        <v/>
      </c>
      <c r="R11" s="25" t="str">
        <f aca="false">IF(C11="","",IF(COUNTIF('Trade Log'!$A$4:$A$1003,$A11)=0,G11,LOOKUP(2,1/('Trade Log'!$A$4:$A$1003=$A11),'Trade Log'!$K$4:$K$1003)))</f>
        <v/>
      </c>
      <c r="S11" s="24" t="str">
        <f aca="false">IF(C11="","",IF(COUNTIF('Trade Log'!$A$4:$A$1003,$A11)=0,K11,LOOKUP(2,1/('Trade Log'!$A$4:$A$1003=$A11),'Trade Log'!$J$4:$J$1003)))</f>
        <v/>
      </c>
      <c r="T11" s="24" t="n">
        <f aca="false">IF(OR(R11="",R11=0),0,S11/R11)</f>
        <v>0</v>
      </c>
      <c r="U11" s="26" t="str">
        <f aca="false">IF(A12="","",IF(AND(ABS(G12-R11)&lt;0.00000001,ABS(H12-T11)&lt;0.01,ABS(F12-Q11)&lt;0.01),"OK","CHECK NEXT START"))</f>
        <v/>
      </c>
      <c r="V11" s="26" t="str">
        <f aca="false">IF(C11="","",IF(U11="CHECK NEXT START","CHECK",IF(D11="","OPEN","CLOSED")))</f>
        <v/>
      </c>
      <c r="W11" s="27"/>
    </row>
    <row r="12" customFormat="false" ht="15" hidden="false" customHeight="true" outlineLevel="0" collapsed="false">
      <c r="A12" s="19" t="str">
        <f aca="false">IF(C12="","",ROW()-3)</f>
        <v/>
      </c>
      <c r="B12" s="20"/>
      <c r="C12" s="21"/>
      <c r="D12" s="21"/>
      <c r="E12" s="22"/>
      <c r="F12" s="22"/>
      <c r="G12" s="23"/>
      <c r="H12" s="22"/>
      <c r="I12" s="20"/>
      <c r="J12" s="20"/>
      <c r="K12" s="24" t="n">
        <f aca="false">IF(OR(G12="",H12=""),0,G12*H12)</f>
        <v>0</v>
      </c>
      <c r="L12" s="19" t="str">
        <f aca="false">IF(OR(C12="",'Start Here'!$D$12=""),"",MAX(0,INT((IF(D12="",'Start Here'!$D$12,D12)-C12)/7)+1))</f>
        <v/>
      </c>
      <c r="M12" s="24" t="str">
        <f aca="false">IF(L12="","",L12*E12)</f>
        <v/>
      </c>
      <c r="N12" s="24" t="n">
        <f aca="false">SUMIFS('Trade Log'!$E$4:$E$1003,'Trade Log'!$A$4:$A$1003,$A12,'Trade Log'!$C$4:$C$1003,"BUY")</f>
        <v>0</v>
      </c>
      <c r="O12" s="24" t="n">
        <f aca="false">SUMIFS('Trade Log'!$E$4:$E$1003,'Trade Log'!$A$4:$A$1003,$A12,'Trade Log'!$C$4:$C$1003,"TRIM")</f>
        <v>0</v>
      </c>
      <c r="P12" s="24" t="n">
        <f aca="false">SUMIFS('Trade Log'!$F$4:$F$1003,'Trade Log'!$A$4:$A$1003,$A12)</f>
        <v>0</v>
      </c>
      <c r="Q12" s="24" t="str">
        <f aca="false">IF(C12="","",F12+N(M12)+SUMIFS('Trade Log'!$H$4:$H$1003,'Trade Log'!$A$4:$A$1003,$A12))</f>
        <v/>
      </c>
      <c r="R12" s="25" t="str">
        <f aca="false">IF(C12="","",IF(COUNTIF('Trade Log'!$A$4:$A$1003,$A12)=0,G12,LOOKUP(2,1/('Trade Log'!$A$4:$A$1003=$A12),'Trade Log'!$K$4:$K$1003)))</f>
        <v/>
      </c>
      <c r="S12" s="24" t="str">
        <f aca="false">IF(C12="","",IF(COUNTIF('Trade Log'!$A$4:$A$1003,$A12)=0,K12,LOOKUP(2,1/('Trade Log'!$A$4:$A$1003=$A12),'Trade Log'!$J$4:$J$1003)))</f>
        <v/>
      </c>
      <c r="T12" s="24" t="n">
        <f aca="false">IF(OR(R12="",R12=0),0,S12/R12)</f>
        <v>0</v>
      </c>
      <c r="U12" s="26" t="str">
        <f aca="false">IF(A13="","",IF(AND(ABS(G13-R12)&lt;0.00000001,ABS(H13-T12)&lt;0.01,ABS(F13-Q12)&lt;0.01),"OK","CHECK NEXT START"))</f>
        <v/>
      </c>
      <c r="V12" s="26" t="str">
        <f aca="false">IF(C12="","",IF(U12="CHECK NEXT START","CHECK",IF(D12="","OPEN","CLOSED")))</f>
        <v/>
      </c>
      <c r="W12" s="27"/>
    </row>
    <row r="13" customFormat="false" ht="15" hidden="false" customHeight="true" outlineLevel="0" collapsed="false">
      <c r="A13" s="19" t="str">
        <f aca="false">IF(C13="","",ROW()-3)</f>
        <v/>
      </c>
      <c r="B13" s="20"/>
      <c r="C13" s="21"/>
      <c r="D13" s="21"/>
      <c r="E13" s="22"/>
      <c r="F13" s="22"/>
      <c r="G13" s="23"/>
      <c r="H13" s="22"/>
      <c r="I13" s="20"/>
      <c r="J13" s="20"/>
      <c r="K13" s="24" t="n">
        <f aca="false">IF(OR(G13="",H13=""),0,G13*H13)</f>
        <v>0</v>
      </c>
      <c r="L13" s="19" t="str">
        <f aca="false">IF(OR(C13="",'Start Here'!$D$12=""),"",MAX(0,INT((IF(D13="",'Start Here'!$D$12,D13)-C13)/7)+1))</f>
        <v/>
      </c>
      <c r="M13" s="24" t="str">
        <f aca="false">IF(L13="","",L13*E13)</f>
        <v/>
      </c>
      <c r="N13" s="24" t="n">
        <f aca="false">SUMIFS('Trade Log'!$E$4:$E$1003,'Trade Log'!$A$4:$A$1003,$A13,'Trade Log'!$C$4:$C$1003,"BUY")</f>
        <v>0</v>
      </c>
      <c r="O13" s="24" t="n">
        <f aca="false">SUMIFS('Trade Log'!$E$4:$E$1003,'Trade Log'!$A$4:$A$1003,$A13,'Trade Log'!$C$4:$C$1003,"TRIM")</f>
        <v>0</v>
      </c>
      <c r="P13" s="24" t="n">
        <f aca="false">SUMIFS('Trade Log'!$F$4:$F$1003,'Trade Log'!$A$4:$A$1003,$A13)</f>
        <v>0</v>
      </c>
      <c r="Q13" s="24" t="str">
        <f aca="false">IF(C13="","",F13+N(M13)+SUMIFS('Trade Log'!$H$4:$H$1003,'Trade Log'!$A$4:$A$1003,$A13))</f>
        <v/>
      </c>
      <c r="R13" s="25" t="str">
        <f aca="false">IF(C13="","",IF(COUNTIF('Trade Log'!$A$4:$A$1003,$A13)=0,G13,LOOKUP(2,1/('Trade Log'!$A$4:$A$1003=$A13),'Trade Log'!$K$4:$K$1003)))</f>
        <v/>
      </c>
      <c r="S13" s="24" t="str">
        <f aca="false">IF(C13="","",IF(COUNTIF('Trade Log'!$A$4:$A$1003,$A13)=0,K13,LOOKUP(2,1/('Trade Log'!$A$4:$A$1003=$A13),'Trade Log'!$J$4:$J$1003)))</f>
        <v/>
      </c>
      <c r="T13" s="24" t="n">
        <f aca="false">IF(OR(R13="",R13=0),0,S13/R13)</f>
        <v>0</v>
      </c>
      <c r="U13" s="26" t="str">
        <f aca="false">IF(A14="","",IF(AND(ABS(G14-R13)&lt;0.00000001,ABS(H14-T13)&lt;0.01,ABS(F14-Q13)&lt;0.01),"OK","CHECK NEXT START"))</f>
        <v/>
      </c>
      <c r="V13" s="26" t="str">
        <f aca="false">IF(C13="","",IF(U13="CHECK NEXT START","CHECK",IF(D13="","OPEN","CLOSED")))</f>
        <v/>
      </c>
      <c r="W13" s="27"/>
    </row>
    <row r="14" customFormat="false" ht="15" hidden="false" customHeight="true" outlineLevel="0" collapsed="false">
      <c r="A14" s="19" t="str">
        <f aca="false">IF(C14="","",ROW()-3)</f>
        <v/>
      </c>
      <c r="B14" s="20"/>
      <c r="C14" s="21"/>
      <c r="D14" s="21"/>
      <c r="E14" s="22"/>
      <c r="F14" s="22"/>
      <c r="G14" s="23"/>
      <c r="H14" s="22"/>
      <c r="I14" s="20"/>
      <c r="J14" s="20"/>
      <c r="K14" s="24" t="n">
        <f aca="false">IF(OR(G14="",H14=""),0,G14*H14)</f>
        <v>0</v>
      </c>
      <c r="L14" s="19" t="str">
        <f aca="false">IF(OR(C14="",'Start Here'!$D$12=""),"",MAX(0,INT((IF(D14="",'Start Here'!$D$12,D14)-C14)/7)+1))</f>
        <v/>
      </c>
      <c r="M14" s="24" t="str">
        <f aca="false">IF(L14="","",L14*E14)</f>
        <v/>
      </c>
      <c r="N14" s="24" t="n">
        <f aca="false">SUMIFS('Trade Log'!$E$4:$E$1003,'Trade Log'!$A$4:$A$1003,$A14,'Trade Log'!$C$4:$C$1003,"BUY")</f>
        <v>0</v>
      </c>
      <c r="O14" s="24" t="n">
        <f aca="false">SUMIFS('Trade Log'!$E$4:$E$1003,'Trade Log'!$A$4:$A$1003,$A14,'Trade Log'!$C$4:$C$1003,"TRIM")</f>
        <v>0</v>
      </c>
      <c r="P14" s="24" t="n">
        <f aca="false">SUMIFS('Trade Log'!$F$4:$F$1003,'Trade Log'!$A$4:$A$1003,$A14)</f>
        <v>0</v>
      </c>
      <c r="Q14" s="24" t="str">
        <f aca="false">IF(C14="","",F14+N(M14)+SUMIFS('Trade Log'!$H$4:$H$1003,'Trade Log'!$A$4:$A$1003,$A14))</f>
        <v/>
      </c>
      <c r="R14" s="25" t="str">
        <f aca="false">IF(C14="","",IF(COUNTIF('Trade Log'!$A$4:$A$1003,$A14)=0,G14,LOOKUP(2,1/('Trade Log'!$A$4:$A$1003=$A14),'Trade Log'!$K$4:$K$1003)))</f>
        <v/>
      </c>
      <c r="S14" s="24" t="str">
        <f aca="false">IF(C14="","",IF(COUNTIF('Trade Log'!$A$4:$A$1003,$A14)=0,K14,LOOKUP(2,1/('Trade Log'!$A$4:$A$1003=$A14),'Trade Log'!$J$4:$J$1003)))</f>
        <v/>
      </c>
      <c r="T14" s="24" t="n">
        <f aca="false">IF(OR(R14="",R14=0),0,S14/R14)</f>
        <v>0</v>
      </c>
      <c r="U14" s="26" t="str">
        <f aca="false">IF(A15="","",IF(AND(ABS(G15-R14)&lt;0.00000001,ABS(H15-T14)&lt;0.01,ABS(F15-Q14)&lt;0.01),"OK","CHECK NEXT START"))</f>
        <v/>
      </c>
      <c r="V14" s="26" t="str">
        <f aca="false">IF(C14="","",IF(U14="CHECK NEXT START","CHECK",IF(D14="","OPEN","CLOSED")))</f>
        <v/>
      </c>
      <c r="W14" s="27"/>
    </row>
    <row r="15" customFormat="false" ht="15" hidden="false" customHeight="true" outlineLevel="0" collapsed="false">
      <c r="A15" s="19" t="str">
        <f aca="false">IF(C15="","",ROW()-3)</f>
        <v/>
      </c>
      <c r="B15" s="20"/>
      <c r="C15" s="21"/>
      <c r="D15" s="21"/>
      <c r="E15" s="22"/>
      <c r="F15" s="22"/>
      <c r="G15" s="23"/>
      <c r="H15" s="22"/>
      <c r="I15" s="20"/>
      <c r="J15" s="20"/>
      <c r="K15" s="24" t="n">
        <f aca="false">IF(OR(G15="",H15=""),0,G15*H15)</f>
        <v>0</v>
      </c>
      <c r="L15" s="19" t="str">
        <f aca="false">IF(OR(C15="",'Start Here'!$D$12=""),"",MAX(0,INT((IF(D15="",'Start Here'!$D$12,D15)-C15)/7)+1))</f>
        <v/>
      </c>
      <c r="M15" s="24" t="str">
        <f aca="false">IF(L15="","",L15*E15)</f>
        <v/>
      </c>
      <c r="N15" s="24" t="n">
        <f aca="false">SUMIFS('Trade Log'!$E$4:$E$1003,'Trade Log'!$A$4:$A$1003,$A15,'Trade Log'!$C$4:$C$1003,"BUY")</f>
        <v>0</v>
      </c>
      <c r="O15" s="24" t="n">
        <f aca="false">SUMIFS('Trade Log'!$E$4:$E$1003,'Trade Log'!$A$4:$A$1003,$A15,'Trade Log'!$C$4:$C$1003,"TRIM")</f>
        <v>0</v>
      </c>
      <c r="P15" s="24" t="n">
        <f aca="false">SUMIFS('Trade Log'!$F$4:$F$1003,'Trade Log'!$A$4:$A$1003,$A15)</f>
        <v>0</v>
      </c>
      <c r="Q15" s="24" t="str">
        <f aca="false">IF(C15="","",F15+N(M15)+SUMIFS('Trade Log'!$H$4:$H$1003,'Trade Log'!$A$4:$A$1003,$A15))</f>
        <v/>
      </c>
      <c r="R15" s="25" t="str">
        <f aca="false">IF(C15="","",IF(COUNTIF('Trade Log'!$A$4:$A$1003,$A15)=0,G15,LOOKUP(2,1/('Trade Log'!$A$4:$A$1003=$A15),'Trade Log'!$K$4:$K$1003)))</f>
        <v/>
      </c>
      <c r="S15" s="24" t="str">
        <f aca="false">IF(C15="","",IF(COUNTIF('Trade Log'!$A$4:$A$1003,$A15)=0,K15,LOOKUP(2,1/('Trade Log'!$A$4:$A$1003=$A15),'Trade Log'!$J$4:$J$1003)))</f>
        <v/>
      </c>
      <c r="T15" s="24" t="n">
        <f aca="false">IF(OR(R15="",R15=0),0,S15/R15)</f>
        <v>0</v>
      </c>
      <c r="U15" s="26" t="str">
        <f aca="false">IF(A16="","",IF(AND(ABS(G16-R15)&lt;0.00000001,ABS(H16-T15)&lt;0.01,ABS(F16-Q15)&lt;0.01),"OK","CHECK NEXT START"))</f>
        <v/>
      </c>
      <c r="V15" s="26" t="str">
        <f aca="false">IF(C15="","",IF(U15="CHECK NEXT START","CHECK",IF(D15="","OPEN","CLOSED")))</f>
        <v/>
      </c>
      <c r="W15" s="27"/>
    </row>
    <row r="16" customFormat="false" ht="15" hidden="false" customHeight="true" outlineLevel="0" collapsed="false">
      <c r="A16" s="19" t="str">
        <f aca="false">IF(C16="","",ROW()-3)</f>
        <v/>
      </c>
      <c r="B16" s="20"/>
      <c r="C16" s="21"/>
      <c r="D16" s="21"/>
      <c r="E16" s="22"/>
      <c r="F16" s="22"/>
      <c r="G16" s="23"/>
      <c r="H16" s="22"/>
      <c r="I16" s="20"/>
      <c r="J16" s="20"/>
      <c r="K16" s="24" t="n">
        <f aca="false">IF(OR(G16="",H16=""),0,G16*H16)</f>
        <v>0</v>
      </c>
      <c r="L16" s="19" t="str">
        <f aca="false">IF(OR(C16="",'Start Here'!$D$12=""),"",MAX(0,INT((IF(D16="",'Start Here'!$D$12,D16)-C16)/7)+1))</f>
        <v/>
      </c>
      <c r="M16" s="24" t="str">
        <f aca="false">IF(L16="","",L16*E16)</f>
        <v/>
      </c>
      <c r="N16" s="24" t="n">
        <f aca="false">SUMIFS('Trade Log'!$E$4:$E$1003,'Trade Log'!$A$4:$A$1003,$A16,'Trade Log'!$C$4:$C$1003,"BUY")</f>
        <v>0</v>
      </c>
      <c r="O16" s="24" t="n">
        <f aca="false">SUMIFS('Trade Log'!$E$4:$E$1003,'Trade Log'!$A$4:$A$1003,$A16,'Trade Log'!$C$4:$C$1003,"TRIM")</f>
        <v>0</v>
      </c>
      <c r="P16" s="24" t="n">
        <f aca="false">SUMIFS('Trade Log'!$F$4:$F$1003,'Trade Log'!$A$4:$A$1003,$A16)</f>
        <v>0</v>
      </c>
      <c r="Q16" s="24" t="str">
        <f aca="false">IF(C16="","",F16+N(M16)+SUMIFS('Trade Log'!$H$4:$H$1003,'Trade Log'!$A$4:$A$1003,$A16))</f>
        <v/>
      </c>
      <c r="R16" s="25" t="str">
        <f aca="false">IF(C16="","",IF(COUNTIF('Trade Log'!$A$4:$A$1003,$A16)=0,G16,LOOKUP(2,1/('Trade Log'!$A$4:$A$1003=$A16),'Trade Log'!$K$4:$K$1003)))</f>
        <v/>
      </c>
      <c r="S16" s="24" t="str">
        <f aca="false">IF(C16="","",IF(COUNTIF('Trade Log'!$A$4:$A$1003,$A16)=0,K16,LOOKUP(2,1/('Trade Log'!$A$4:$A$1003=$A16),'Trade Log'!$J$4:$J$1003)))</f>
        <v/>
      </c>
      <c r="T16" s="24" t="n">
        <f aca="false">IF(OR(R16="",R16=0),0,S16/R16)</f>
        <v>0</v>
      </c>
      <c r="U16" s="26" t="str">
        <f aca="false">IF(A17="","",IF(AND(ABS(G17-R16)&lt;0.00000001,ABS(H17-T16)&lt;0.01,ABS(F17-Q16)&lt;0.01),"OK","CHECK NEXT START"))</f>
        <v/>
      </c>
      <c r="V16" s="26" t="str">
        <f aca="false">IF(C16="","",IF(U16="CHECK NEXT START","CHECK",IF(D16="","OPEN","CLOSED")))</f>
        <v/>
      </c>
      <c r="W16" s="27"/>
    </row>
    <row r="17" customFormat="false" ht="15" hidden="false" customHeight="true" outlineLevel="0" collapsed="false">
      <c r="A17" s="19" t="str">
        <f aca="false">IF(C17="","",ROW()-3)</f>
        <v/>
      </c>
      <c r="B17" s="20"/>
      <c r="C17" s="21"/>
      <c r="D17" s="21"/>
      <c r="E17" s="22"/>
      <c r="F17" s="22"/>
      <c r="G17" s="23"/>
      <c r="H17" s="22"/>
      <c r="I17" s="20"/>
      <c r="J17" s="20"/>
      <c r="K17" s="24" t="n">
        <f aca="false">IF(OR(G17="",H17=""),0,G17*H17)</f>
        <v>0</v>
      </c>
      <c r="L17" s="19" t="str">
        <f aca="false">IF(OR(C17="",'Start Here'!$D$12=""),"",MAX(0,INT((IF(D17="",'Start Here'!$D$12,D17)-C17)/7)+1))</f>
        <v/>
      </c>
      <c r="M17" s="24" t="str">
        <f aca="false">IF(L17="","",L17*E17)</f>
        <v/>
      </c>
      <c r="N17" s="24" t="n">
        <f aca="false">SUMIFS('Trade Log'!$E$4:$E$1003,'Trade Log'!$A$4:$A$1003,$A17,'Trade Log'!$C$4:$C$1003,"BUY")</f>
        <v>0</v>
      </c>
      <c r="O17" s="24" t="n">
        <f aca="false">SUMIFS('Trade Log'!$E$4:$E$1003,'Trade Log'!$A$4:$A$1003,$A17,'Trade Log'!$C$4:$C$1003,"TRIM")</f>
        <v>0</v>
      </c>
      <c r="P17" s="24" t="n">
        <f aca="false">SUMIFS('Trade Log'!$F$4:$F$1003,'Trade Log'!$A$4:$A$1003,$A17)</f>
        <v>0</v>
      </c>
      <c r="Q17" s="24" t="str">
        <f aca="false">IF(C17="","",F17+N(M17)+SUMIFS('Trade Log'!$H$4:$H$1003,'Trade Log'!$A$4:$A$1003,$A17))</f>
        <v/>
      </c>
      <c r="R17" s="25" t="str">
        <f aca="false">IF(C17="","",IF(COUNTIF('Trade Log'!$A$4:$A$1003,$A17)=0,G17,LOOKUP(2,1/('Trade Log'!$A$4:$A$1003=$A17),'Trade Log'!$K$4:$K$1003)))</f>
        <v/>
      </c>
      <c r="S17" s="24" t="str">
        <f aca="false">IF(C17="","",IF(COUNTIF('Trade Log'!$A$4:$A$1003,$A17)=0,K17,LOOKUP(2,1/('Trade Log'!$A$4:$A$1003=$A17),'Trade Log'!$J$4:$J$1003)))</f>
        <v/>
      </c>
      <c r="T17" s="24" t="n">
        <f aca="false">IF(OR(R17="",R17=0),0,S17/R17)</f>
        <v>0</v>
      </c>
      <c r="U17" s="26" t="str">
        <f aca="false">IF(A18="","",IF(AND(ABS(G18-R17)&lt;0.00000001,ABS(H18-T17)&lt;0.01,ABS(F18-Q17)&lt;0.01),"OK","CHECK NEXT START"))</f>
        <v/>
      </c>
      <c r="V17" s="26" t="str">
        <f aca="false">IF(C17="","",IF(U17="CHECK NEXT START","CHECK",IF(D17="","OPEN","CLOSED")))</f>
        <v/>
      </c>
      <c r="W17" s="27"/>
    </row>
    <row r="18" customFormat="false" ht="15" hidden="false" customHeight="true" outlineLevel="0" collapsed="false">
      <c r="A18" s="19" t="str">
        <f aca="false">IF(C18="","",ROW()-3)</f>
        <v/>
      </c>
      <c r="B18" s="20"/>
      <c r="C18" s="21"/>
      <c r="D18" s="21"/>
      <c r="E18" s="22"/>
      <c r="F18" s="22"/>
      <c r="G18" s="23"/>
      <c r="H18" s="22"/>
      <c r="I18" s="20"/>
      <c r="J18" s="20"/>
      <c r="K18" s="24" t="n">
        <f aca="false">IF(OR(G18="",H18=""),0,G18*H18)</f>
        <v>0</v>
      </c>
      <c r="L18" s="19" t="str">
        <f aca="false">IF(OR(C18="",'Start Here'!$D$12=""),"",MAX(0,INT((IF(D18="",'Start Here'!$D$12,D18)-C18)/7)+1))</f>
        <v/>
      </c>
      <c r="M18" s="24" t="str">
        <f aca="false">IF(L18="","",L18*E18)</f>
        <v/>
      </c>
      <c r="N18" s="24" t="n">
        <f aca="false">SUMIFS('Trade Log'!$E$4:$E$1003,'Trade Log'!$A$4:$A$1003,$A18,'Trade Log'!$C$4:$C$1003,"BUY")</f>
        <v>0</v>
      </c>
      <c r="O18" s="24" t="n">
        <f aca="false">SUMIFS('Trade Log'!$E$4:$E$1003,'Trade Log'!$A$4:$A$1003,$A18,'Trade Log'!$C$4:$C$1003,"TRIM")</f>
        <v>0</v>
      </c>
      <c r="P18" s="24" t="n">
        <f aca="false">SUMIFS('Trade Log'!$F$4:$F$1003,'Trade Log'!$A$4:$A$1003,$A18)</f>
        <v>0</v>
      </c>
      <c r="Q18" s="24" t="str">
        <f aca="false">IF(C18="","",F18+N(M18)+SUMIFS('Trade Log'!$H$4:$H$1003,'Trade Log'!$A$4:$A$1003,$A18))</f>
        <v/>
      </c>
      <c r="R18" s="25" t="str">
        <f aca="false">IF(C18="","",IF(COUNTIF('Trade Log'!$A$4:$A$1003,$A18)=0,G18,LOOKUP(2,1/('Trade Log'!$A$4:$A$1003=$A18),'Trade Log'!$K$4:$K$1003)))</f>
        <v/>
      </c>
      <c r="S18" s="24" t="str">
        <f aca="false">IF(C18="","",IF(COUNTIF('Trade Log'!$A$4:$A$1003,$A18)=0,K18,LOOKUP(2,1/('Trade Log'!$A$4:$A$1003=$A18),'Trade Log'!$J$4:$J$1003)))</f>
        <v/>
      </c>
      <c r="T18" s="24" t="n">
        <f aca="false">IF(OR(R18="",R18=0),0,S18/R18)</f>
        <v>0</v>
      </c>
      <c r="U18" s="26" t="str">
        <f aca="false">IF(A19="","",IF(AND(ABS(G19-R18)&lt;0.00000001,ABS(H19-T18)&lt;0.01,ABS(F19-Q18)&lt;0.01),"OK","CHECK NEXT START"))</f>
        <v/>
      </c>
      <c r="V18" s="26" t="str">
        <f aca="false">IF(C18="","",IF(U18="CHECK NEXT START","CHECK",IF(D18="","OPEN","CLOSED")))</f>
        <v/>
      </c>
      <c r="W18" s="27"/>
    </row>
    <row r="19" customFormat="false" ht="15" hidden="false" customHeight="true" outlineLevel="0" collapsed="false">
      <c r="A19" s="19" t="str">
        <f aca="false">IF(C19="","",ROW()-3)</f>
        <v/>
      </c>
      <c r="B19" s="20"/>
      <c r="C19" s="21"/>
      <c r="D19" s="21"/>
      <c r="E19" s="22"/>
      <c r="F19" s="22"/>
      <c r="G19" s="23"/>
      <c r="H19" s="22"/>
      <c r="I19" s="20"/>
      <c r="J19" s="20"/>
      <c r="K19" s="24" t="n">
        <f aca="false">IF(OR(G19="",H19=""),0,G19*H19)</f>
        <v>0</v>
      </c>
      <c r="L19" s="19" t="str">
        <f aca="false">IF(OR(C19="",'Start Here'!$D$12=""),"",MAX(0,INT((IF(D19="",'Start Here'!$D$12,D19)-C19)/7)+1))</f>
        <v/>
      </c>
      <c r="M19" s="24" t="str">
        <f aca="false">IF(L19="","",L19*E19)</f>
        <v/>
      </c>
      <c r="N19" s="24" t="n">
        <f aca="false">SUMIFS('Trade Log'!$E$4:$E$1003,'Trade Log'!$A$4:$A$1003,$A19,'Trade Log'!$C$4:$C$1003,"BUY")</f>
        <v>0</v>
      </c>
      <c r="O19" s="24" t="n">
        <f aca="false">SUMIFS('Trade Log'!$E$4:$E$1003,'Trade Log'!$A$4:$A$1003,$A19,'Trade Log'!$C$4:$C$1003,"TRIM")</f>
        <v>0</v>
      </c>
      <c r="P19" s="24" t="n">
        <f aca="false">SUMIFS('Trade Log'!$F$4:$F$1003,'Trade Log'!$A$4:$A$1003,$A19)</f>
        <v>0</v>
      </c>
      <c r="Q19" s="24" t="str">
        <f aca="false">IF(C19="","",F19+N(M19)+SUMIFS('Trade Log'!$H$4:$H$1003,'Trade Log'!$A$4:$A$1003,$A19))</f>
        <v/>
      </c>
      <c r="R19" s="25" t="str">
        <f aca="false">IF(C19="","",IF(COUNTIF('Trade Log'!$A$4:$A$1003,$A19)=0,G19,LOOKUP(2,1/('Trade Log'!$A$4:$A$1003=$A19),'Trade Log'!$K$4:$K$1003)))</f>
        <v/>
      </c>
      <c r="S19" s="24" t="str">
        <f aca="false">IF(C19="","",IF(COUNTIF('Trade Log'!$A$4:$A$1003,$A19)=0,K19,LOOKUP(2,1/('Trade Log'!$A$4:$A$1003=$A19),'Trade Log'!$J$4:$J$1003)))</f>
        <v/>
      </c>
      <c r="T19" s="24" t="n">
        <f aca="false">IF(OR(R19="",R19=0),0,S19/R19)</f>
        <v>0</v>
      </c>
      <c r="U19" s="26" t="str">
        <f aca="false">IF(A20="","",IF(AND(ABS(G20-R19)&lt;0.00000001,ABS(H20-T19)&lt;0.01,ABS(F20-Q19)&lt;0.01),"OK","CHECK NEXT START"))</f>
        <v/>
      </c>
      <c r="V19" s="26" t="str">
        <f aca="false">IF(C19="","",IF(U19="CHECK NEXT START","CHECK",IF(D19="","OPEN","CLOSED")))</f>
        <v/>
      </c>
      <c r="W19" s="27"/>
    </row>
    <row r="20" customFormat="false" ht="15" hidden="false" customHeight="true" outlineLevel="0" collapsed="false">
      <c r="A20" s="19" t="str">
        <f aca="false">IF(C20="","",ROW()-3)</f>
        <v/>
      </c>
      <c r="B20" s="20"/>
      <c r="C20" s="21"/>
      <c r="D20" s="21"/>
      <c r="E20" s="22"/>
      <c r="F20" s="22"/>
      <c r="G20" s="23"/>
      <c r="H20" s="22"/>
      <c r="I20" s="20"/>
      <c r="J20" s="20"/>
      <c r="K20" s="24" t="n">
        <f aca="false">IF(OR(G20="",H20=""),0,G20*H20)</f>
        <v>0</v>
      </c>
      <c r="L20" s="19" t="str">
        <f aca="false">IF(OR(C20="",'Start Here'!$D$12=""),"",MAX(0,INT((IF(D20="",'Start Here'!$D$12,D20)-C20)/7)+1))</f>
        <v/>
      </c>
      <c r="M20" s="24" t="str">
        <f aca="false">IF(L20="","",L20*E20)</f>
        <v/>
      </c>
      <c r="N20" s="24" t="n">
        <f aca="false">SUMIFS('Trade Log'!$E$4:$E$1003,'Trade Log'!$A$4:$A$1003,$A20,'Trade Log'!$C$4:$C$1003,"BUY")</f>
        <v>0</v>
      </c>
      <c r="O20" s="24" t="n">
        <f aca="false">SUMIFS('Trade Log'!$E$4:$E$1003,'Trade Log'!$A$4:$A$1003,$A20,'Trade Log'!$C$4:$C$1003,"TRIM")</f>
        <v>0</v>
      </c>
      <c r="P20" s="24" t="n">
        <f aca="false">SUMIFS('Trade Log'!$F$4:$F$1003,'Trade Log'!$A$4:$A$1003,$A20)</f>
        <v>0</v>
      </c>
      <c r="Q20" s="24" t="str">
        <f aca="false">IF(C20="","",F20+N(M20)+SUMIFS('Trade Log'!$H$4:$H$1003,'Trade Log'!$A$4:$A$1003,$A20))</f>
        <v/>
      </c>
      <c r="R20" s="25" t="str">
        <f aca="false">IF(C20="","",IF(COUNTIF('Trade Log'!$A$4:$A$1003,$A20)=0,G20,LOOKUP(2,1/('Trade Log'!$A$4:$A$1003=$A20),'Trade Log'!$K$4:$K$1003)))</f>
        <v/>
      </c>
      <c r="S20" s="24" t="str">
        <f aca="false">IF(C20="","",IF(COUNTIF('Trade Log'!$A$4:$A$1003,$A20)=0,K20,LOOKUP(2,1/('Trade Log'!$A$4:$A$1003=$A20),'Trade Log'!$J$4:$J$1003)))</f>
        <v/>
      </c>
      <c r="T20" s="24" t="n">
        <f aca="false">IF(OR(R20="",R20=0),0,S20/R20)</f>
        <v>0</v>
      </c>
      <c r="U20" s="26" t="str">
        <f aca="false">IF(A21="","",IF(AND(ABS(G21-R20)&lt;0.00000001,ABS(H21-T20)&lt;0.01,ABS(F21-Q20)&lt;0.01),"OK","CHECK NEXT START"))</f>
        <v/>
      </c>
      <c r="V20" s="26" t="str">
        <f aca="false">IF(C20="","",IF(U20="CHECK NEXT START","CHECK",IF(D20="","OPEN","CLOSED")))</f>
        <v/>
      </c>
      <c r="W20" s="27"/>
    </row>
    <row r="21" customFormat="false" ht="15" hidden="false" customHeight="true" outlineLevel="0" collapsed="false">
      <c r="A21" s="19" t="str">
        <f aca="false">IF(C21="","",ROW()-3)</f>
        <v/>
      </c>
      <c r="B21" s="20"/>
      <c r="C21" s="21"/>
      <c r="D21" s="21"/>
      <c r="E21" s="22"/>
      <c r="F21" s="22"/>
      <c r="G21" s="23"/>
      <c r="H21" s="22"/>
      <c r="I21" s="20"/>
      <c r="J21" s="20"/>
      <c r="K21" s="24" t="n">
        <f aca="false">IF(OR(G21="",H21=""),0,G21*H21)</f>
        <v>0</v>
      </c>
      <c r="L21" s="19" t="str">
        <f aca="false">IF(OR(C21="",'Start Here'!$D$12=""),"",MAX(0,INT((IF(D21="",'Start Here'!$D$12,D21)-C21)/7)+1))</f>
        <v/>
      </c>
      <c r="M21" s="24" t="str">
        <f aca="false">IF(L21="","",L21*E21)</f>
        <v/>
      </c>
      <c r="N21" s="24" t="n">
        <f aca="false">SUMIFS('Trade Log'!$E$4:$E$1003,'Trade Log'!$A$4:$A$1003,$A21,'Trade Log'!$C$4:$C$1003,"BUY")</f>
        <v>0</v>
      </c>
      <c r="O21" s="24" t="n">
        <f aca="false">SUMIFS('Trade Log'!$E$4:$E$1003,'Trade Log'!$A$4:$A$1003,$A21,'Trade Log'!$C$4:$C$1003,"TRIM")</f>
        <v>0</v>
      </c>
      <c r="P21" s="24" t="n">
        <f aca="false">SUMIFS('Trade Log'!$F$4:$F$1003,'Trade Log'!$A$4:$A$1003,$A21)</f>
        <v>0</v>
      </c>
      <c r="Q21" s="24" t="str">
        <f aca="false">IF(C21="","",F21+N(M21)+SUMIFS('Trade Log'!$H$4:$H$1003,'Trade Log'!$A$4:$A$1003,$A21))</f>
        <v/>
      </c>
      <c r="R21" s="25" t="str">
        <f aca="false">IF(C21="","",IF(COUNTIF('Trade Log'!$A$4:$A$1003,$A21)=0,G21,LOOKUP(2,1/('Trade Log'!$A$4:$A$1003=$A21),'Trade Log'!$K$4:$K$1003)))</f>
        <v/>
      </c>
      <c r="S21" s="24" t="str">
        <f aca="false">IF(C21="","",IF(COUNTIF('Trade Log'!$A$4:$A$1003,$A21)=0,K21,LOOKUP(2,1/('Trade Log'!$A$4:$A$1003=$A21),'Trade Log'!$J$4:$J$1003)))</f>
        <v/>
      </c>
      <c r="T21" s="24" t="n">
        <f aca="false">IF(OR(R21="",R21=0),0,S21/R21)</f>
        <v>0</v>
      </c>
      <c r="U21" s="26" t="str">
        <f aca="false">IF(A22="","",IF(AND(ABS(G22-R21)&lt;0.00000001,ABS(H22-T21)&lt;0.01,ABS(F22-Q21)&lt;0.01),"OK","CHECK NEXT START"))</f>
        <v/>
      </c>
      <c r="V21" s="26" t="str">
        <f aca="false">IF(C21="","",IF(U21="CHECK NEXT START","CHECK",IF(D21="","OPEN","CLOSED")))</f>
        <v/>
      </c>
      <c r="W21" s="27"/>
    </row>
    <row r="22" customFormat="false" ht="15" hidden="false" customHeight="true" outlineLevel="0" collapsed="false">
      <c r="A22" s="19" t="str">
        <f aca="false">IF(C22="","",ROW()-3)</f>
        <v/>
      </c>
      <c r="B22" s="20"/>
      <c r="C22" s="21"/>
      <c r="D22" s="21"/>
      <c r="E22" s="22"/>
      <c r="F22" s="22"/>
      <c r="G22" s="23"/>
      <c r="H22" s="22"/>
      <c r="I22" s="20"/>
      <c r="J22" s="20"/>
      <c r="K22" s="24" t="n">
        <f aca="false">IF(OR(G22="",H22=""),0,G22*H22)</f>
        <v>0</v>
      </c>
      <c r="L22" s="19" t="str">
        <f aca="false">IF(OR(C22="",'Start Here'!$D$12=""),"",MAX(0,INT((IF(D22="",'Start Here'!$D$12,D22)-C22)/7)+1))</f>
        <v/>
      </c>
      <c r="M22" s="24" t="str">
        <f aca="false">IF(L22="","",L22*E22)</f>
        <v/>
      </c>
      <c r="N22" s="24" t="n">
        <f aca="false">SUMIFS('Trade Log'!$E$4:$E$1003,'Trade Log'!$A$4:$A$1003,$A22,'Trade Log'!$C$4:$C$1003,"BUY")</f>
        <v>0</v>
      </c>
      <c r="O22" s="24" t="n">
        <f aca="false">SUMIFS('Trade Log'!$E$4:$E$1003,'Trade Log'!$A$4:$A$1003,$A22,'Trade Log'!$C$4:$C$1003,"TRIM")</f>
        <v>0</v>
      </c>
      <c r="P22" s="24" t="n">
        <f aca="false">SUMIFS('Trade Log'!$F$4:$F$1003,'Trade Log'!$A$4:$A$1003,$A22)</f>
        <v>0</v>
      </c>
      <c r="Q22" s="24" t="str">
        <f aca="false">IF(C22="","",F22+N(M22)+SUMIFS('Trade Log'!$H$4:$H$1003,'Trade Log'!$A$4:$A$1003,$A22))</f>
        <v/>
      </c>
      <c r="R22" s="25" t="str">
        <f aca="false">IF(C22="","",IF(COUNTIF('Trade Log'!$A$4:$A$1003,$A22)=0,G22,LOOKUP(2,1/('Trade Log'!$A$4:$A$1003=$A22),'Trade Log'!$K$4:$K$1003)))</f>
        <v/>
      </c>
      <c r="S22" s="24" t="str">
        <f aca="false">IF(C22="","",IF(COUNTIF('Trade Log'!$A$4:$A$1003,$A22)=0,K22,LOOKUP(2,1/('Trade Log'!$A$4:$A$1003=$A22),'Trade Log'!$J$4:$J$1003)))</f>
        <v/>
      </c>
      <c r="T22" s="24" t="n">
        <f aca="false">IF(OR(R22="",R22=0),0,S22/R22)</f>
        <v>0</v>
      </c>
      <c r="U22" s="26" t="str">
        <f aca="false">IF(A23="","",IF(AND(ABS(G23-R22)&lt;0.00000001,ABS(H23-T22)&lt;0.01,ABS(F23-Q22)&lt;0.01),"OK","CHECK NEXT START"))</f>
        <v/>
      </c>
      <c r="V22" s="26" t="str">
        <f aca="false">IF(C22="","",IF(U22="CHECK NEXT START","CHECK",IF(D22="","OPEN","CLOSED")))</f>
        <v/>
      </c>
      <c r="W22" s="27"/>
    </row>
    <row r="23" customFormat="false" ht="15" hidden="false" customHeight="true" outlineLevel="0" collapsed="false">
      <c r="A23" s="19" t="str">
        <f aca="false">IF(C23="","",ROW()-3)</f>
        <v/>
      </c>
      <c r="B23" s="20"/>
      <c r="C23" s="21"/>
      <c r="D23" s="21"/>
      <c r="E23" s="22"/>
      <c r="F23" s="22"/>
      <c r="G23" s="23"/>
      <c r="H23" s="22"/>
      <c r="I23" s="20"/>
      <c r="J23" s="20"/>
      <c r="K23" s="24" t="n">
        <f aca="false">IF(OR(G23="",H23=""),0,G23*H23)</f>
        <v>0</v>
      </c>
      <c r="L23" s="19" t="str">
        <f aca="false">IF(OR(C23="",'Start Here'!$D$12=""),"",MAX(0,INT((IF(D23="",'Start Here'!$D$12,D23)-C23)/7)+1))</f>
        <v/>
      </c>
      <c r="M23" s="24" t="str">
        <f aca="false">IF(L23="","",L23*E23)</f>
        <v/>
      </c>
      <c r="N23" s="24" t="n">
        <f aca="false">SUMIFS('Trade Log'!$E$4:$E$1003,'Trade Log'!$A$4:$A$1003,$A23,'Trade Log'!$C$4:$C$1003,"BUY")</f>
        <v>0</v>
      </c>
      <c r="O23" s="24" t="n">
        <f aca="false">SUMIFS('Trade Log'!$E$4:$E$1003,'Trade Log'!$A$4:$A$1003,$A23,'Trade Log'!$C$4:$C$1003,"TRIM")</f>
        <v>0</v>
      </c>
      <c r="P23" s="24" t="n">
        <f aca="false">SUMIFS('Trade Log'!$F$4:$F$1003,'Trade Log'!$A$4:$A$1003,$A23)</f>
        <v>0</v>
      </c>
      <c r="Q23" s="24" t="str">
        <f aca="false">IF(C23="","",F23+N(M23)+SUMIFS('Trade Log'!$H$4:$H$1003,'Trade Log'!$A$4:$A$1003,$A23))</f>
        <v/>
      </c>
      <c r="R23" s="25" t="str">
        <f aca="false">IF(C23="","",IF(COUNTIF('Trade Log'!$A$4:$A$1003,$A23)=0,G23,LOOKUP(2,1/('Trade Log'!$A$4:$A$1003=$A23),'Trade Log'!$K$4:$K$1003)))</f>
        <v/>
      </c>
      <c r="S23" s="24" t="str">
        <f aca="false">IF(C23="","",IF(COUNTIF('Trade Log'!$A$4:$A$1003,$A23)=0,K23,LOOKUP(2,1/('Trade Log'!$A$4:$A$1003=$A23),'Trade Log'!$J$4:$J$1003)))</f>
        <v/>
      </c>
      <c r="T23" s="24" t="n">
        <f aca="false">IF(OR(R23="",R23=0),0,S23/R23)</f>
        <v>0</v>
      </c>
      <c r="U23" s="26" t="str">
        <f aca="false">IF(A24="","",IF(AND(ABS(G24-R23)&lt;0.00000001,ABS(H24-T23)&lt;0.01,ABS(F24-Q23)&lt;0.01),"OK","CHECK NEXT START"))</f>
        <v/>
      </c>
      <c r="V23" s="26" t="str">
        <f aca="false">IF(C23="","",IF(U23="CHECK NEXT START","CHECK",IF(D23="","OPEN","CLOSED")))</f>
        <v/>
      </c>
      <c r="W23" s="27"/>
    </row>
    <row r="24" customFormat="false" ht="15" hidden="false" customHeight="true" outlineLevel="0" collapsed="false">
      <c r="A24" s="19" t="str">
        <f aca="false">IF(C24="","",ROW()-3)</f>
        <v/>
      </c>
      <c r="B24" s="20"/>
      <c r="C24" s="21"/>
      <c r="D24" s="21"/>
      <c r="E24" s="22"/>
      <c r="F24" s="22"/>
      <c r="G24" s="23"/>
      <c r="H24" s="22"/>
      <c r="I24" s="20"/>
      <c r="J24" s="20"/>
      <c r="K24" s="24" t="n">
        <f aca="false">IF(OR(G24="",H24=""),0,G24*H24)</f>
        <v>0</v>
      </c>
      <c r="L24" s="19" t="str">
        <f aca="false">IF(OR(C24="",'Start Here'!$D$12=""),"",MAX(0,INT((IF(D24="",'Start Here'!$D$12,D24)-C24)/7)+1))</f>
        <v/>
      </c>
      <c r="M24" s="24" t="str">
        <f aca="false">IF(L24="","",L24*E24)</f>
        <v/>
      </c>
      <c r="N24" s="24" t="n">
        <f aca="false">SUMIFS('Trade Log'!$E$4:$E$1003,'Trade Log'!$A$4:$A$1003,$A24,'Trade Log'!$C$4:$C$1003,"BUY")</f>
        <v>0</v>
      </c>
      <c r="O24" s="24" t="n">
        <f aca="false">SUMIFS('Trade Log'!$E$4:$E$1003,'Trade Log'!$A$4:$A$1003,$A24,'Trade Log'!$C$4:$C$1003,"TRIM")</f>
        <v>0</v>
      </c>
      <c r="P24" s="24" t="n">
        <f aca="false">SUMIFS('Trade Log'!$F$4:$F$1003,'Trade Log'!$A$4:$A$1003,$A24)</f>
        <v>0</v>
      </c>
      <c r="Q24" s="24" t="str">
        <f aca="false">IF(C24="","",F24+N(M24)+SUMIFS('Trade Log'!$H$4:$H$1003,'Trade Log'!$A$4:$A$1003,$A24))</f>
        <v/>
      </c>
      <c r="R24" s="25" t="str">
        <f aca="false">IF(C24="","",IF(COUNTIF('Trade Log'!$A$4:$A$1003,$A24)=0,G24,LOOKUP(2,1/('Trade Log'!$A$4:$A$1003=$A24),'Trade Log'!$K$4:$K$1003)))</f>
        <v/>
      </c>
      <c r="S24" s="24" t="str">
        <f aca="false">IF(C24="","",IF(COUNTIF('Trade Log'!$A$4:$A$1003,$A24)=0,K24,LOOKUP(2,1/('Trade Log'!$A$4:$A$1003=$A24),'Trade Log'!$J$4:$J$1003)))</f>
        <v/>
      </c>
      <c r="T24" s="24" t="n">
        <f aca="false">IF(OR(R24="",R24=0),0,S24/R24)</f>
        <v>0</v>
      </c>
      <c r="U24" s="26" t="str">
        <f aca="false">IF(A25="","",IF(AND(ABS(G25-R24)&lt;0.00000001,ABS(H25-T24)&lt;0.01,ABS(F25-Q24)&lt;0.01),"OK","CHECK NEXT START"))</f>
        <v/>
      </c>
      <c r="V24" s="26" t="str">
        <f aca="false">IF(C24="","",IF(U24="CHECK NEXT START","CHECK",IF(D24="","OPEN","CLOSED")))</f>
        <v/>
      </c>
      <c r="W24" s="27"/>
    </row>
    <row r="25" customFormat="false" ht="15" hidden="false" customHeight="true" outlineLevel="0" collapsed="false">
      <c r="A25" s="19" t="str">
        <f aca="false">IF(C25="","",ROW()-3)</f>
        <v/>
      </c>
      <c r="B25" s="20"/>
      <c r="C25" s="21"/>
      <c r="D25" s="21"/>
      <c r="E25" s="22"/>
      <c r="F25" s="22"/>
      <c r="G25" s="23"/>
      <c r="H25" s="22"/>
      <c r="I25" s="20"/>
      <c r="J25" s="20"/>
      <c r="K25" s="24" t="n">
        <f aca="false">IF(OR(G25="",H25=""),0,G25*H25)</f>
        <v>0</v>
      </c>
      <c r="L25" s="19" t="str">
        <f aca="false">IF(OR(C25="",'Start Here'!$D$12=""),"",MAX(0,INT((IF(D25="",'Start Here'!$D$12,D25)-C25)/7)+1))</f>
        <v/>
      </c>
      <c r="M25" s="24" t="str">
        <f aca="false">IF(L25="","",L25*E25)</f>
        <v/>
      </c>
      <c r="N25" s="24" t="n">
        <f aca="false">SUMIFS('Trade Log'!$E$4:$E$1003,'Trade Log'!$A$4:$A$1003,$A25,'Trade Log'!$C$4:$C$1003,"BUY")</f>
        <v>0</v>
      </c>
      <c r="O25" s="24" t="n">
        <f aca="false">SUMIFS('Trade Log'!$E$4:$E$1003,'Trade Log'!$A$4:$A$1003,$A25,'Trade Log'!$C$4:$C$1003,"TRIM")</f>
        <v>0</v>
      </c>
      <c r="P25" s="24" t="n">
        <f aca="false">SUMIFS('Trade Log'!$F$4:$F$1003,'Trade Log'!$A$4:$A$1003,$A25)</f>
        <v>0</v>
      </c>
      <c r="Q25" s="24" t="str">
        <f aca="false">IF(C25="","",F25+N(M25)+SUMIFS('Trade Log'!$H$4:$H$1003,'Trade Log'!$A$4:$A$1003,$A25))</f>
        <v/>
      </c>
      <c r="R25" s="25" t="str">
        <f aca="false">IF(C25="","",IF(COUNTIF('Trade Log'!$A$4:$A$1003,$A25)=0,G25,LOOKUP(2,1/('Trade Log'!$A$4:$A$1003=$A25),'Trade Log'!$K$4:$K$1003)))</f>
        <v/>
      </c>
      <c r="S25" s="24" t="str">
        <f aca="false">IF(C25="","",IF(COUNTIF('Trade Log'!$A$4:$A$1003,$A25)=0,K25,LOOKUP(2,1/('Trade Log'!$A$4:$A$1003=$A25),'Trade Log'!$J$4:$J$1003)))</f>
        <v/>
      </c>
      <c r="T25" s="24" t="n">
        <f aca="false">IF(OR(R25="",R25=0),0,S25/R25)</f>
        <v>0</v>
      </c>
      <c r="U25" s="26" t="str">
        <f aca="false">IF(A26="","",IF(AND(ABS(G26-R25)&lt;0.00000001,ABS(H26-T25)&lt;0.01,ABS(F26-Q25)&lt;0.01),"OK","CHECK NEXT START"))</f>
        <v/>
      </c>
      <c r="V25" s="26" t="str">
        <f aca="false">IF(C25="","",IF(U25="CHECK NEXT START","CHECK",IF(D25="","OPEN","CLOSED")))</f>
        <v/>
      </c>
      <c r="W25" s="27"/>
    </row>
    <row r="26" customFormat="false" ht="15" hidden="false" customHeight="true" outlineLevel="0" collapsed="false">
      <c r="A26" s="19" t="str">
        <f aca="false">IF(C26="","",ROW()-3)</f>
        <v/>
      </c>
      <c r="B26" s="20"/>
      <c r="C26" s="21"/>
      <c r="D26" s="21"/>
      <c r="E26" s="22"/>
      <c r="F26" s="22"/>
      <c r="G26" s="23"/>
      <c r="H26" s="22"/>
      <c r="I26" s="20"/>
      <c r="J26" s="20"/>
      <c r="K26" s="24" t="n">
        <f aca="false">IF(OR(G26="",H26=""),0,G26*H26)</f>
        <v>0</v>
      </c>
      <c r="L26" s="19" t="str">
        <f aca="false">IF(OR(C26="",'Start Here'!$D$12=""),"",MAX(0,INT((IF(D26="",'Start Here'!$D$12,D26)-C26)/7)+1))</f>
        <v/>
      </c>
      <c r="M26" s="24" t="str">
        <f aca="false">IF(L26="","",L26*E26)</f>
        <v/>
      </c>
      <c r="N26" s="24" t="n">
        <f aca="false">SUMIFS('Trade Log'!$E$4:$E$1003,'Trade Log'!$A$4:$A$1003,$A26,'Trade Log'!$C$4:$C$1003,"BUY")</f>
        <v>0</v>
      </c>
      <c r="O26" s="24" t="n">
        <f aca="false">SUMIFS('Trade Log'!$E$4:$E$1003,'Trade Log'!$A$4:$A$1003,$A26,'Trade Log'!$C$4:$C$1003,"TRIM")</f>
        <v>0</v>
      </c>
      <c r="P26" s="24" t="n">
        <f aca="false">SUMIFS('Trade Log'!$F$4:$F$1003,'Trade Log'!$A$4:$A$1003,$A26)</f>
        <v>0</v>
      </c>
      <c r="Q26" s="24" t="str">
        <f aca="false">IF(C26="","",F26+N(M26)+SUMIFS('Trade Log'!$H$4:$H$1003,'Trade Log'!$A$4:$A$1003,$A26))</f>
        <v/>
      </c>
      <c r="R26" s="25" t="str">
        <f aca="false">IF(C26="","",IF(COUNTIF('Trade Log'!$A$4:$A$1003,$A26)=0,G26,LOOKUP(2,1/('Trade Log'!$A$4:$A$1003=$A26),'Trade Log'!$K$4:$K$1003)))</f>
        <v/>
      </c>
      <c r="S26" s="24" t="str">
        <f aca="false">IF(C26="","",IF(COUNTIF('Trade Log'!$A$4:$A$1003,$A26)=0,K26,LOOKUP(2,1/('Trade Log'!$A$4:$A$1003=$A26),'Trade Log'!$J$4:$J$1003)))</f>
        <v/>
      </c>
      <c r="T26" s="24" t="n">
        <f aca="false">IF(OR(R26="",R26=0),0,S26/R26)</f>
        <v>0</v>
      </c>
      <c r="U26" s="26" t="str">
        <f aca="false">IF(A27="","",IF(AND(ABS(G27-R26)&lt;0.00000001,ABS(H27-T26)&lt;0.01,ABS(F27-Q26)&lt;0.01),"OK","CHECK NEXT START"))</f>
        <v/>
      </c>
      <c r="V26" s="26" t="str">
        <f aca="false">IF(C26="","",IF(U26="CHECK NEXT START","CHECK",IF(D26="","OPEN","CLOSED")))</f>
        <v/>
      </c>
      <c r="W26" s="27"/>
    </row>
    <row r="27" customFormat="false" ht="15" hidden="false" customHeight="true" outlineLevel="0" collapsed="false">
      <c r="A27" s="19" t="str">
        <f aca="false">IF(C27="","",ROW()-3)</f>
        <v/>
      </c>
      <c r="B27" s="20"/>
      <c r="C27" s="21"/>
      <c r="D27" s="21"/>
      <c r="E27" s="22"/>
      <c r="F27" s="22"/>
      <c r="G27" s="23"/>
      <c r="H27" s="22"/>
      <c r="I27" s="20"/>
      <c r="J27" s="20"/>
      <c r="K27" s="24" t="n">
        <f aca="false">IF(OR(G27="",H27=""),0,G27*H27)</f>
        <v>0</v>
      </c>
      <c r="L27" s="19" t="str">
        <f aca="false">IF(OR(C27="",'Start Here'!$D$12=""),"",MAX(0,INT((IF(D27="",'Start Here'!$D$12,D27)-C27)/7)+1))</f>
        <v/>
      </c>
      <c r="M27" s="24" t="str">
        <f aca="false">IF(L27="","",L27*E27)</f>
        <v/>
      </c>
      <c r="N27" s="24" t="n">
        <f aca="false">SUMIFS('Trade Log'!$E$4:$E$1003,'Trade Log'!$A$4:$A$1003,$A27,'Trade Log'!$C$4:$C$1003,"BUY")</f>
        <v>0</v>
      </c>
      <c r="O27" s="24" t="n">
        <f aca="false">SUMIFS('Trade Log'!$E$4:$E$1003,'Trade Log'!$A$4:$A$1003,$A27,'Trade Log'!$C$4:$C$1003,"TRIM")</f>
        <v>0</v>
      </c>
      <c r="P27" s="24" t="n">
        <f aca="false">SUMIFS('Trade Log'!$F$4:$F$1003,'Trade Log'!$A$4:$A$1003,$A27)</f>
        <v>0</v>
      </c>
      <c r="Q27" s="24" t="str">
        <f aca="false">IF(C27="","",F27+N(M27)+SUMIFS('Trade Log'!$H$4:$H$1003,'Trade Log'!$A$4:$A$1003,$A27))</f>
        <v/>
      </c>
      <c r="R27" s="25" t="str">
        <f aca="false">IF(C27="","",IF(COUNTIF('Trade Log'!$A$4:$A$1003,$A27)=0,G27,LOOKUP(2,1/('Trade Log'!$A$4:$A$1003=$A27),'Trade Log'!$K$4:$K$1003)))</f>
        <v/>
      </c>
      <c r="S27" s="24" t="str">
        <f aca="false">IF(C27="","",IF(COUNTIF('Trade Log'!$A$4:$A$1003,$A27)=0,K27,LOOKUP(2,1/('Trade Log'!$A$4:$A$1003=$A27),'Trade Log'!$J$4:$J$1003)))</f>
        <v/>
      </c>
      <c r="T27" s="24" t="n">
        <f aca="false">IF(OR(R27="",R27=0),0,S27/R27)</f>
        <v>0</v>
      </c>
      <c r="U27" s="26" t="str">
        <f aca="false">IF(A28="","",IF(AND(ABS(G28-R27)&lt;0.00000001,ABS(H28-T27)&lt;0.01,ABS(F28-Q27)&lt;0.01),"OK","CHECK NEXT START"))</f>
        <v/>
      </c>
      <c r="V27" s="26" t="str">
        <f aca="false">IF(C27="","",IF(U27="CHECK NEXT START","CHECK",IF(D27="","OPEN","CLOSED")))</f>
        <v/>
      </c>
      <c r="W27" s="27"/>
    </row>
    <row r="28" customFormat="false" ht="15" hidden="false" customHeight="true" outlineLevel="0" collapsed="false">
      <c r="A28" s="19" t="str">
        <f aca="false">IF(C28="","",ROW()-3)</f>
        <v/>
      </c>
      <c r="B28" s="20"/>
      <c r="C28" s="21"/>
      <c r="D28" s="21"/>
      <c r="E28" s="22"/>
      <c r="F28" s="22"/>
      <c r="G28" s="23"/>
      <c r="H28" s="22"/>
      <c r="I28" s="20"/>
      <c r="J28" s="20"/>
      <c r="K28" s="24" t="n">
        <f aca="false">IF(OR(G28="",H28=""),0,G28*H28)</f>
        <v>0</v>
      </c>
      <c r="L28" s="19" t="str">
        <f aca="false">IF(OR(C28="",'Start Here'!$D$12=""),"",MAX(0,INT((IF(D28="",'Start Here'!$D$12,D28)-C28)/7)+1))</f>
        <v/>
      </c>
      <c r="M28" s="24" t="str">
        <f aca="false">IF(L28="","",L28*E28)</f>
        <v/>
      </c>
      <c r="N28" s="24" t="n">
        <f aca="false">SUMIFS('Trade Log'!$E$4:$E$1003,'Trade Log'!$A$4:$A$1003,$A28,'Trade Log'!$C$4:$C$1003,"BUY")</f>
        <v>0</v>
      </c>
      <c r="O28" s="24" t="n">
        <f aca="false">SUMIFS('Trade Log'!$E$4:$E$1003,'Trade Log'!$A$4:$A$1003,$A28,'Trade Log'!$C$4:$C$1003,"TRIM")</f>
        <v>0</v>
      </c>
      <c r="P28" s="24" t="n">
        <f aca="false">SUMIFS('Trade Log'!$F$4:$F$1003,'Trade Log'!$A$4:$A$1003,$A28)</f>
        <v>0</v>
      </c>
      <c r="Q28" s="24" t="str">
        <f aca="false">IF(C28="","",F28+N(M28)+SUMIFS('Trade Log'!$H$4:$H$1003,'Trade Log'!$A$4:$A$1003,$A28))</f>
        <v/>
      </c>
      <c r="R28" s="25" t="str">
        <f aca="false">IF(C28="","",IF(COUNTIF('Trade Log'!$A$4:$A$1003,$A28)=0,G28,LOOKUP(2,1/('Trade Log'!$A$4:$A$1003=$A28),'Trade Log'!$K$4:$K$1003)))</f>
        <v/>
      </c>
      <c r="S28" s="24" t="str">
        <f aca="false">IF(C28="","",IF(COUNTIF('Trade Log'!$A$4:$A$1003,$A28)=0,K28,LOOKUP(2,1/('Trade Log'!$A$4:$A$1003=$A28),'Trade Log'!$J$4:$J$1003)))</f>
        <v/>
      </c>
      <c r="T28" s="24" t="n">
        <f aca="false">IF(OR(R28="",R28=0),0,S28/R28)</f>
        <v>0</v>
      </c>
      <c r="U28" s="26" t="str">
        <f aca="false">IF(A29="","",IF(AND(ABS(G29-R28)&lt;0.00000001,ABS(H29-T28)&lt;0.01,ABS(F29-Q28)&lt;0.01),"OK","CHECK NEXT START"))</f>
        <v/>
      </c>
      <c r="V28" s="26" t="str">
        <f aca="false">IF(C28="","",IF(U28="CHECK NEXT START","CHECK",IF(D28="","OPEN","CLOSED")))</f>
        <v/>
      </c>
      <c r="W28" s="27"/>
    </row>
    <row r="29" customFormat="false" ht="15" hidden="false" customHeight="true" outlineLevel="0" collapsed="false">
      <c r="A29" s="19" t="str">
        <f aca="false">IF(C29="","",ROW()-3)</f>
        <v/>
      </c>
      <c r="B29" s="20"/>
      <c r="C29" s="21"/>
      <c r="D29" s="21"/>
      <c r="E29" s="22"/>
      <c r="F29" s="22"/>
      <c r="G29" s="23"/>
      <c r="H29" s="22"/>
      <c r="I29" s="20"/>
      <c r="J29" s="20"/>
      <c r="K29" s="24" t="n">
        <f aca="false">IF(OR(G29="",H29=""),0,G29*H29)</f>
        <v>0</v>
      </c>
      <c r="L29" s="19" t="str">
        <f aca="false">IF(OR(C29="",'Start Here'!$D$12=""),"",MAX(0,INT((IF(D29="",'Start Here'!$D$12,D29)-C29)/7)+1))</f>
        <v/>
      </c>
      <c r="M29" s="24" t="str">
        <f aca="false">IF(L29="","",L29*E29)</f>
        <v/>
      </c>
      <c r="N29" s="24" t="n">
        <f aca="false">SUMIFS('Trade Log'!$E$4:$E$1003,'Trade Log'!$A$4:$A$1003,$A29,'Trade Log'!$C$4:$C$1003,"BUY")</f>
        <v>0</v>
      </c>
      <c r="O29" s="24" t="n">
        <f aca="false">SUMIFS('Trade Log'!$E$4:$E$1003,'Trade Log'!$A$4:$A$1003,$A29,'Trade Log'!$C$4:$C$1003,"TRIM")</f>
        <v>0</v>
      </c>
      <c r="P29" s="24" t="n">
        <f aca="false">SUMIFS('Trade Log'!$F$4:$F$1003,'Trade Log'!$A$4:$A$1003,$A29)</f>
        <v>0</v>
      </c>
      <c r="Q29" s="24" t="str">
        <f aca="false">IF(C29="","",F29+N(M29)+SUMIFS('Trade Log'!$H$4:$H$1003,'Trade Log'!$A$4:$A$1003,$A29))</f>
        <v/>
      </c>
      <c r="R29" s="25" t="str">
        <f aca="false">IF(C29="","",IF(COUNTIF('Trade Log'!$A$4:$A$1003,$A29)=0,G29,LOOKUP(2,1/('Trade Log'!$A$4:$A$1003=$A29),'Trade Log'!$K$4:$K$1003)))</f>
        <v/>
      </c>
      <c r="S29" s="24" t="str">
        <f aca="false">IF(C29="","",IF(COUNTIF('Trade Log'!$A$4:$A$1003,$A29)=0,K29,LOOKUP(2,1/('Trade Log'!$A$4:$A$1003=$A29),'Trade Log'!$J$4:$J$1003)))</f>
        <v/>
      </c>
      <c r="T29" s="24" t="n">
        <f aca="false">IF(OR(R29="",R29=0),0,S29/R29)</f>
        <v>0</v>
      </c>
      <c r="U29" s="26" t="str">
        <f aca="false">IF(A30="","",IF(AND(ABS(G30-R29)&lt;0.00000001,ABS(H30-T29)&lt;0.01,ABS(F30-Q29)&lt;0.01),"OK","CHECK NEXT START"))</f>
        <v/>
      </c>
      <c r="V29" s="26" t="str">
        <f aca="false">IF(C29="","",IF(U29="CHECK NEXT START","CHECK",IF(D29="","OPEN","CLOSED")))</f>
        <v/>
      </c>
      <c r="W29" s="27"/>
    </row>
    <row r="30" customFormat="false" ht="15" hidden="false" customHeight="true" outlineLevel="0" collapsed="false">
      <c r="A30" s="19" t="str">
        <f aca="false">IF(C30="","",ROW()-3)</f>
        <v/>
      </c>
      <c r="B30" s="20"/>
      <c r="C30" s="21"/>
      <c r="D30" s="21"/>
      <c r="E30" s="22"/>
      <c r="F30" s="22"/>
      <c r="G30" s="23"/>
      <c r="H30" s="22"/>
      <c r="I30" s="20"/>
      <c r="J30" s="20"/>
      <c r="K30" s="24" t="n">
        <f aca="false">IF(OR(G30="",H30=""),0,G30*H30)</f>
        <v>0</v>
      </c>
      <c r="L30" s="19" t="str">
        <f aca="false">IF(OR(C30="",'Start Here'!$D$12=""),"",MAX(0,INT((IF(D30="",'Start Here'!$D$12,D30)-C30)/7)+1))</f>
        <v/>
      </c>
      <c r="M30" s="24" t="str">
        <f aca="false">IF(L30="","",L30*E30)</f>
        <v/>
      </c>
      <c r="N30" s="24" t="n">
        <f aca="false">SUMIFS('Trade Log'!$E$4:$E$1003,'Trade Log'!$A$4:$A$1003,$A30,'Trade Log'!$C$4:$C$1003,"BUY")</f>
        <v>0</v>
      </c>
      <c r="O30" s="24" t="n">
        <f aca="false">SUMIFS('Trade Log'!$E$4:$E$1003,'Trade Log'!$A$4:$A$1003,$A30,'Trade Log'!$C$4:$C$1003,"TRIM")</f>
        <v>0</v>
      </c>
      <c r="P30" s="24" t="n">
        <f aca="false">SUMIFS('Trade Log'!$F$4:$F$1003,'Trade Log'!$A$4:$A$1003,$A30)</f>
        <v>0</v>
      </c>
      <c r="Q30" s="24" t="str">
        <f aca="false">IF(C30="","",F30+N(M30)+SUMIFS('Trade Log'!$H$4:$H$1003,'Trade Log'!$A$4:$A$1003,$A30))</f>
        <v/>
      </c>
      <c r="R30" s="25" t="str">
        <f aca="false">IF(C30="","",IF(COUNTIF('Trade Log'!$A$4:$A$1003,$A30)=0,G30,LOOKUP(2,1/('Trade Log'!$A$4:$A$1003=$A30),'Trade Log'!$K$4:$K$1003)))</f>
        <v/>
      </c>
      <c r="S30" s="24" t="str">
        <f aca="false">IF(C30="","",IF(COUNTIF('Trade Log'!$A$4:$A$1003,$A30)=0,K30,LOOKUP(2,1/('Trade Log'!$A$4:$A$1003=$A30),'Trade Log'!$J$4:$J$1003)))</f>
        <v/>
      </c>
      <c r="T30" s="24" t="n">
        <f aca="false">IF(OR(R30="",R30=0),0,S30/R30)</f>
        <v>0</v>
      </c>
      <c r="U30" s="26" t="str">
        <f aca="false">IF(A31="","",IF(AND(ABS(G31-R30)&lt;0.00000001,ABS(H31-T30)&lt;0.01,ABS(F31-Q30)&lt;0.01),"OK","CHECK NEXT START"))</f>
        <v/>
      </c>
      <c r="V30" s="26" t="str">
        <f aca="false">IF(C30="","",IF(U30="CHECK NEXT START","CHECK",IF(D30="","OPEN","CLOSED")))</f>
        <v/>
      </c>
      <c r="W30" s="27"/>
    </row>
    <row r="31" customFormat="false" ht="15" hidden="false" customHeight="true" outlineLevel="0" collapsed="false">
      <c r="A31" s="19" t="str">
        <f aca="false">IF(C31="","",ROW()-3)</f>
        <v/>
      </c>
      <c r="B31" s="20"/>
      <c r="C31" s="21"/>
      <c r="D31" s="21"/>
      <c r="E31" s="22"/>
      <c r="F31" s="22"/>
      <c r="G31" s="23"/>
      <c r="H31" s="22"/>
      <c r="I31" s="20"/>
      <c r="J31" s="20"/>
      <c r="K31" s="24" t="n">
        <f aca="false">IF(OR(G31="",H31=""),0,G31*H31)</f>
        <v>0</v>
      </c>
      <c r="L31" s="19" t="str">
        <f aca="false">IF(OR(C31="",'Start Here'!$D$12=""),"",MAX(0,INT((IF(D31="",'Start Here'!$D$12,D31)-C31)/7)+1))</f>
        <v/>
      </c>
      <c r="M31" s="24" t="str">
        <f aca="false">IF(L31="","",L31*E31)</f>
        <v/>
      </c>
      <c r="N31" s="24" t="n">
        <f aca="false">SUMIFS('Trade Log'!$E$4:$E$1003,'Trade Log'!$A$4:$A$1003,$A31,'Trade Log'!$C$4:$C$1003,"BUY")</f>
        <v>0</v>
      </c>
      <c r="O31" s="24" t="n">
        <f aca="false">SUMIFS('Trade Log'!$E$4:$E$1003,'Trade Log'!$A$4:$A$1003,$A31,'Trade Log'!$C$4:$C$1003,"TRIM")</f>
        <v>0</v>
      </c>
      <c r="P31" s="24" t="n">
        <f aca="false">SUMIFS('Trade Log'!$F$4:$F$1003,'Trade Log'!$A$4:$A$1003,$A31)</f>
        <v>0</v>
      </c>
      <c r="Q31" s="24" t="str">
        <f aca="false">IF(C31="","",F31+N(M31)+SUMIFS('Trade Log'!$H$4:$H$1003,'Trade Log'!$A$4:$A$1003,$A31))</f>
        <v/>
      </c>
      <c r="R31" s="25" t="str">
        <f aca="false">IF(C31="","",IF(COUNTIF('Trade Log'!$A$4:$A$1003,$A31)=0,G31,LOOKUP(2,1/('Trade Log'!$A$4:$A$1003=$A31),'Trade Log'!$K$4:$K$1003)))</f>
        <v/>
      </c>
      <c r="S31" s="24" t="str">
        <f aca="false">IF(C31="","",IF(COUNTIF('Trade Log'!$A$4:$A$1003,$A31)=0,K31,LOOKUP(2,1/('Trade Log'!$A$4:$A$1003=$A31),'Trade Log'!$J$4:$J$1003)))</f>
        <v/>
      </c>
      <c r="T31" s="24" t="n">
        <f aca="false">IF(OR(R31="",R31=0),0,S31/R31)</f>
        <v>0</v>
      </c>
      <c r="U31" s="26" t="str">
        <f aca="false">IF(A32="","",IF(AND(ABS(G32-R31)&lt;0.00000001,ABS(H32-T31)&lt;0.01,ABS(F32-Q31)&lt;0.01),"OK","CHECK NEXT START"))</f>
        <v/>
      </c>
      <c r="V31" s="26" t="str">
        <f aca="false">IF(C31="","",IF(U31="CHECK NEXT START","CHECK",IF(D31="","OPEN","CLOSED")))</f>
        <v/>
      </c>
      <c r="W31" s="27"/>
    </row>
    <row r="32" customFormat="false" ht="15" hidden="false" customHeight="true" outlineLevel="0" collapsed="false">
      <c r="A32" s="19" t="str">
        <f aca="false">IF(C32="","",ROW()-3)</f>
        <v/>
      </c>
      <c r="B32" s="20"/>
      <c r="C32" s="21"/>
      <c r="D32" s="21"/>
      <c r="E32" s="22"/>
      <c r="F32" s="22"/>
      <c r="G32" s="23"/>
      <c r="H32" s="22"/>
      <c r="I32" s="20"/>
      <c r="J32" s="20"/>
      <c r="K32" s="24" t="n">
        <f aca="false">IF(OR(G32="",H32=""),0,G32*H32)</f>
        <v>0</v>
      </c>
      <c r="L32" s="19" t="str">
        <f aca="false">IF(OR(C32="",'Start Here'!$D$12=""),"",MAX(0,INT((IF(D32="",'Start Here'!$D$12,D32)-C32)/7)+1))</f>
        <v/>
      </c>
      <c r="M32" s="24" t="str">
        <f aca="false">IF(L32="","",L32*E32)</f>
        <v/>
      </c>
      <c r="N32" s="24" t="n">
        <f aca="false">SUMIFS('Trade Log'!$E$4:$E$1003,'Trade Log'!$A$4:$A$1003,$A32,'Trade Log'!$C$4:$C$1003,"BUY")</f>
        <v>0</v>
      </c>
      <c r="O32" s="24" t="n">
        <f aca="false">SUMIFS('Trade Log'!$E$4:$E$1003,'Trade Log'!$A$4:$A$1003,$A32,'Trade Log'!$C$4:$C$1003,"TRIM")</f>
        <v>0</v>
      </c>
      <c r="P32" s="24" t="n">
        <f aca="false">SUMIFS('Trade Log'!$F$4:$F$1003,'Trade Log'!$A$4:$A$1003,$A32)</f>
        <v>0</v>
      </c>
      <c r="Q32" s="24" t="str">
        <f aca="false">IF(C32="","",F32+N(M32)+SUMIFS('Trade Log'!$H$4:$H$1003,'Trade Log'!$A$4:$A$1003,$A32))</f>
        <v/>
      </c>
      <c r="R32" s="25" t="str">
        <f aca="false">IF(C32="","",IF(COUNTIF('Trade Log'!$A$4:$A$1003,$A32)=0,G32,LOOKUP(2,1/('Trade Log'!$A$4:$A$1003=$A32),'Trade Log'!$K$4:$K$1003)))</f>
        <v/>
      </c>
      <c r="S32" s="24" t="str">
        <f aca="false">IF(C32="","",IF(COUNTIF('Trade Log'!$A$4:$A$1003,$A32)=0,K32,LOOKUP(2,1/('Trade Log'!$A$4:$A$1003=$A32),'Trade Log'!$J$4:$J$1003)))</f>
        <v/>
      </c>
      <c r="T32" s="24" t="n">
        <f aca="false">IF(OR(R32="",R32=0),0,S32/R32)</f>
        <v>0</v>
      </c>
      <c r="U32" s="26" t="str">
        <f aca="false">IF(A33="","",IF(AND(ABS(G33-R32)&lt;0.00000001,ABS(H33-T32)&lt;0.01,ABS(F33-Q32)&lt;0.01),"OK","CHECK NEXT START"))</f>
        <v/>
      </c>
      <c r="V32" s="26" t="str">
        <f aca="false">IF(C32="","",IF(U32="CHECK NEXT START","CHECK",IF(D32="","OPEN","CLOSED")))</f>
        <v/>
      </c>
      <c r="W32" s="27"/>
    </row>
    <row r="33" customFormat="false" ht="15" hidden="false" customHeight="true" outlineLevel="0" collapsed="false">
      <c r="A33" s="19" t="str">
        <f aca="false">IF(C33="","",ROW()-3)</f>
        <v/>
      </c>
      <c r="B33" s="20"/>
      <c r="C33" s="21"/>
      <c r="D33" s="21"/>
      <c r="E33" s="22"/>
      <c r="F33" s="22"/>
      <c r="G33" s="23"/>
      <c r="H33" s="22"/>
      <c r="I33" s="20"/>
      <c r="J33" s="20"/>
      <c r="K33" s="24" t="n">
        <f aca="false">IF(OR(G33="",H33=""),0,G33*H33)</f>
        <v>0</v>
      </c>
      <c r="L33" s="19" t="str">
        <f aca="false">IF(OR(C33="",'Start Here'!$D$12=""),"",MAX(0,INT((IF(D33="",'Start Here'!$D$12,D33)-C33)/7)+1))</f>
        <v/>
      </c>
      <c r="M33" s="24" t="str">
        <f aca="false">IF(L33="","",L33*E33)</f>
        <v/>
      </c>
      <c r="N33" s="24" t="n">
        <f aca="false">SUMIFS('Trade Log'!$E$4:$E$1003,'Trade Log'!$A$4:$A$1003,$A33,'Trade Log'!$C$4:$C$1003,"BUY")</f>
        <v>0</v>
      </c>
      <c r="O33" s="24" t="n">
        <f aca="false">SUMIFS('Trade Log'!$E$4:$E$1003,'Trade Log'!$A$4:$A$1003,$A33,'Trade Log'!$C$4:$C$1003,"TRIM")</f>
        <v>0</v>
      </c>
      <c r="P33" s="24" t="n">
        <f aca="false">SUMIFS('Trade Log'!$F$4:$F$1003,'Trade Log'!$A$4:$A$1003,$A33)</f>
        <v>0</v>
      </c>
      <c r="Q33" s="24" t="str">
        <f aca="false">IF(C33="","",F33+N(M33)+SUMIFS('Trade Log'!$H$4:$H$1003,'Trade Log'!$A$4:$A$1003,$A33))</f>
        <v/>
      </c>
      <c r="R33" s="25" t="str">
        <f aca="false">IF(C33="","",IF(COUNTIF('Trade Log'!$A$4:$A$1003,$A33)=0,G33,LOOKUP(2,1/('Trade Log'!$A$4:$A$1003=$A33),'Trade Log'!$K$4:$K$1003)))</f>
        <v/>
      </c>
      <c r="S33" s="24" t="str">
        <f aca="false">IF(C33="","",IF(COUNTIF('Trade Log'!$A$4:$A$1003,$A33)=0,K33,LOOKUP(2,1/('Trade Log'!$A$4:$A$1003=$A33),'Trade Log'!$J$4:$J$1003)))</f>
        <v/>
      </c>
      <c r="T33" s="24" t="n">
        <f aca="false">IF(OR(R33="",R33=0),0,S33/R33)</f>
        <v>0</v>
      </c>
      <c r="U33" s="26" t="str">
        <f aca="false">IF(A34="","",IF(AND(ABS(G34-R33)&lt;0.00000001,ABS(H34-T33)&lt;0.01,ABS(F34-Q33)&lt;0.01),"OK","CHECK NEXT START"))</f>
        <v/>
      </c>
      <c r="V33" s="26" t="str">
        <f aca="false">IF(C33="","",IF(U33="CHECK NEXT START","CHECK",IF(D33="","OPEN","CLOSED")))</f>
        <v/>
      </c>
      <c r="W33" s="27"/>
    </row>
    <row r="34" customFormat="false" ht="15" hidden="false" customHeight="true" outlineLevel="0" collapsed="false">
      <c r="A34" s="19" t="str">
        <f aca="false">IF(C34="","",ROW()-3)</f>
        <v/>
      </c>
      <c r="B34" s="20"/>
      <c r="C34" s="21"/>
      <c r="D34" s="21"/>
      <c r="E34" s="22"/>
      <c r="F34" s="22"/>
      <c r="G34" s="23"/>
      <c r="H34" s="22"/>
      <c r="I34" s="20"/>
      <c r="J34" s="20"/>
      <c r="K34" s="24" t="n">
        <f aca="false">IF(OR(G34="",H34=""),0,G34*H34)</f>
        <v>0</v>
      </c>
      <c r="L34" s="19" t="str">
        <f aca="false">IF(OR(C34="",'Start Here'!$D$12=""),"",MAX(0,INT((IF(D34="",'Start Here'!$D$12,D34)-C34)/7)+1))</f>
        <v/>
      </c>
      <c r="M34" s="24" t="str">
        <f aca="false">IF(L34="","",L34*E34)</f>
        <v/>
      </c>
      <c r="N34" s="24" t="n">
        <f aca="false">SUMIFS('Trade Log'!$E$4:$E$1003,'Trade Log'!$A$4:$A$1003,$A34,'Trade Log'!$C$4:$C$1003,"BUY")</f>
        <v>0</v>
      </c>
      <c r="O34" s="24" t="n">
        <f aca="false">SUMIFS('Trade Log'!$E$4:$E$1003,'Trade Log'!$A$4:$A$1003,$A34,'Trade Log'!$C$4:$C$1003,"TRIM")</f>
        <v>0</v>
      </c>
      <c r="P34" s="24" t="n">
        <f aca="false">SUMIFS('Trade Log'!$F$4:$F$1003,'Trade Log'!$A$4:$A$1003,$A34)</f>
        <v>0</v>
      </c>
      <c r="Q34" s="24" t="str">
        <f aca="false">IF(C34="","",F34+N(M34)+SUMIFS('Trade Log'!$H$4:$H$1003,'Trade Log'!$A$4:$A$1003,$A34))</f>
        <v/>
      </c>
      <c r="R34" s="25" t="str">
        <f aca="false">IF(C34="","",IF(COUNTIF('Trade Log'!$A$4:$A$1003,$A34)=0,G34,LOOKUP(2,1/('Trade Log'!$A$4:$A$1003=$A34),'Trade Log'!$K$4:$K$1003)))</f>
        <v/>
      </c>
      <c r="S34" s="24" t="str">
        <f aca="false">IF(C34="","",IF(COUNTIF('Trade Log'!$A$4:$A$1003,$A34)=0,K34,LOOKUP(2,1/('Trade Log'!$A$4:$A$1003=$A34),'Trade Log'!$J$4:$J$1003)))</f>
        <v/>
      </c>
      <c r="T34" s="24" t="n">
        <f aca="false">IF(OR(R34="",R34=0),0,S34/R34)</f>
        <v>0</v>
      </c>
      <c r="U34" s="26" t="str">
        <f aca="false">IF(A35="","",IF(AND(ABS(G35-R34)&lt;0.00000001,ABS(H35-T34)&lt;0.01,ABS(F35-Q34)&lt;0.01),"OK","CHECK NEXT START"))</f>
        <v/>
      </c>
      <c r="V34" s="26" t="str">
        <f aca="false">IF(C34="","",IF(U34="CHECK NEXT START","CHECK",IF(D34="","OPEN","CLOSED")))</f>
        <v/>
      </c>
      <c r="W34" s="27"/>
    </row>
    <row r="35" customFormat="false" ht="15" hidden="false" customHeight="true" outlineLevel="0" collapsed="false">
      <c r="A35" s="19" t="str">
        <f aca="false">IF(C35="","",ROW()-3)</f>
        <v/>
      </c>
      <c r="B35" s="20"/>
      <c r="C35" s="21"/>
      <c r="D35" s="21"/>
      <c r="E35" s="22"/>
      <c r="F35" s="22"/>
      <c r="G35" s="23"/>
      <c r="H35" s="22"/>
      <c r="I35" s="20"/>
      <c r="J35" s="20"/>
      <c r="K35" s="24" t="n">
        <f aca="false">IF(OR(G35="",H35=""),0,G35*H35)</f>
        <v>0</v>
      </c>
      <c r="L35" s="19" t="str">
        <f aca="false">IF(OR(C35="",'Start Here'!$D$12=""),"",MAX(0,INT((IF(D35="",'Start Here'!$D$12,D35)-C35)/7)+1))</f>
        <v/>
      </c>
      <c r="M35" s="24" t="str">
        <f aca="false">IF(L35="","",L35*E35)</f>
        <v/>
      </c>
      <c r="N35" s="24" t="n">
        <f aca="false">SUMIFS('Trade Log'!$E$4:$E$1003,'Trade Log'!$A$4:$A$1003,$A35,'Trade Log'!$C$4:$C$1003,"BUY")</f>
        <v>0</v>
      </c>
      <c r="O35" s="24" t="n">
        <f aca="false">SUMIFS('Trade Log'!$E$4:$E$1003,'Trade Log'!$A$4:$A$1003,$A35,'Trade Log'!$C$4:$C$1003,"TRIM")</f>
        <v>0</v>
      </c>
      <c r="P35" s="24" t="n">
        <f aca="false">SUMIFS('Trade Log'!$F$4:$F$1003,'Trade Log'!$A$4:$A$1003,$A35)</f>
        <v>0</v>
      </c>
      <c r="Q35" s="24" t="str">
        <f aca="false">IF(C35="","",F35+N(M35)+SUMIFS('Trade Log'!$H$4:$H$1003,'Trade Log'!$A$4:$A$1003,$A35))</f>
        <v/>
      </c>
      <c r="R35" s="25" t="str">
        <f aca="false">IF(C35="","",IF(COUNTIF('Trade Log'!$A$4:$A$1003,$A35)=0,G35,LOOKUP(2,1/('Trade Log'!$A$4:$A$1003=$A35),'Trade Log'!$K$4:$K$1003)))</f>
        <v/>
      </c>
      <c r="S35" s="24" t="str">
        <f aca="false">IF(C35="","",IF(COUNTIF('Trade Log'!$A$4:$A$1003,$A35)=0,K35,LOOKUP(2,1/('Trade Log'!$A$4:$A$1003=$A35),'Trade Log'!$J$4:$J$1003)))</f>
        <v/>
      </c>
      <c r="T35" s="24" t="n">
        <f aca="false">IF(OR(R35="",R35=0),0,S35/R35)</f>
        <v>0</v>
      </c>
      <c r="U35" s="26" t="str">
        <f aca="false">IF(A36="","",IF(AND(ABS(G36-R35)&lt;0.00000001,ABS(H36-T35)&lt;0.01,ABS(F36-Q35)&lt;0.01),"OK","CHECK NEXT START"))</f>
        <v/>
      </c>
      <c r="V35" s="26" t="str">
        <f aca="false">IF(C35="","",IF(U35="CHECK NEXT START","CHECK",IF(D35="","OPEN","CLOSED")))</f>
        <v/>
      </c>
      <c r="W35" s="27"/>
    </row>
    <row r="36" customFormat="false" ht="15" hidden="false" customHeight="true" outlineLevel="0" collapsed="false">
      <c r="A36" s="19" t="str">
        <f aca="false">IF(C36="","",ROW()-3)</f>
        <v/>
      </c>
      <c r="B36" s="20"/>
      <c r="C36" s="21"/>
      <c r="D36" s="21"/>
      <c r="E36" s="22"/>
      <c r="F36" s="22"/>
      <c r="G36" s="23"/>
      <c r="H36" s="22"/>
      <c r="I36" s="20"/>
      <c r="J36" s="20"/>
      <c r="K36" s="24" t="n">
        <f aca="false">IF(OR(G36="",H36=""),0,G36*H36)</f>
        <v>0</v>
      </c>
      <c r="L36" s="19" t="str">
        <f aca="false">IF(OR(C36="",'Start Here'!$D$12=""),"",MAX(0,INT((IF(D36="",'Start Here'!$D$12,D36)-C36)/7)+1))</f>
        <v/>
      </c>
      <c r="M36" s="24" t="str">
        <f aca="false">IF(L36="","",L36*E36)</f>
        <v/>
      </c>
      <c r="N36" s="24" t="n">
        <f aca="false">SUMIFS('Trade Log'!$E$4:$E$1003,'Trade Log'!$A$4:$A$1003,$A36,'Trade Log'!$C$4:$C$1003,"BUY")</f>
        <v>0</v>
      </c>
      <c r="O36" s="24" t="n">
        <f aca="false">SUMIFS('Trade Log'!$E$4:$E$1003,'Trade Log'!$A$4:$A$1003,$A36,'Trade Log'!$C$4:$C$1003,"TRIM")</f>
        <v>0</v>
      </c>
      <c r="P36" s="24" t="n">
        <f aca="false">SUMIFS('Trade Log'!$F$4:$F$1003,'Trade Log'!$A$4:$A$1003,$A36)</f>
        <v>0</v>
      </c>
      <c r="Q36" s="24" t="str">
        <f aca="false">IF(C36="","",F36+N(M36)+SUMIFS('Trade Log'!$H$4:$H$1003,'Trade Log'!$A$4:$A$1003,$A36))</f>
        <v/>
      </c>
      <c r="R36" s="25" t="str">
        <f aca="false">IF(C36="","",IF(COUNTIF('Trade Log'!$A$4:$A$1003,$A36)=0,G36,LOOKUP(2,1/('Trade Log'!$A$4:$A$1003=$A36),'Trade Log'!$K$4:$K$1003)))</f>
        <v/>
      </c>
      <c r="S36" s="24" t="str">
        <f aca="false">IF(C36="","",IF(COUNTIF('Trade Log'!$A$4:$A$1003,$A36)=0,K36,LOOKUP(2,1/('Trade Log'!$A$4:$A$1003=$A36),'Trade Log'!$J$4:$J$1003)))</f>
        <v/>
      </c>
      <c r="T36" s="24" t="n">
        <f aca="false">IF(OR(R36="",R36=0),0,S36/R36)</f>
        <v>0</v>
      </c>
      <c r="U36" s="26" t="str">
        <f aca="false">IF(A37="","",IF(AND(ABS(G37-R36)&lt;0.00000001,ABS(H37-T36)&lt;0.01,ABS(F37-Q36)&lt;0.01),"OK","CHECK NEXT START"))</f>
        <v/>
      </c>
      <c r="V36" s="26" t="str">
        <f aca="false">IF(C36="","",IF(U36="CHECK NEXT START","CHECK",IF(D36="","OPEN","CLOSED")))</f>
        <v/>
      </c>
      <c r="W36" s="27"/>
    </row>
    <row r="37" customFormat="false" ht="15" hidden="false" customHeight="true" outlineLevel="0" collapsed="false">
      <c r="A37" s="19" t="str">
        <f aca="false">IF(C37="","",ROW()-3)</f>
        <v/>
      </c>
      <c r="B37" s="20"/>
      <c r="C37" s="21"/>
      <c r="D37" s="21"/>
      <c r="E37" s="22"/>
      <c r="F37" s="22"/>
      <c r="G37" s="23"/>
      <c r="H37" s="22"/>
      <c r="I37" s="20"/>
      <c r="J37" s="20"/>
      <c r="K37" s="24" t="n">
        <f aca="false">IF(OR(G37="",H37=""),0,G37*H37)</f>
        <v>0</v>
      </c>
      <c r="L37" s="19" t="str">
        <f aca="false">IF(OR(C37="",'Start Here'!$D$12=""),"",MAX(0,INT((IF(D37="",'Start Here'!$D$12,D37)-C37)/7)+1))</f>
        <v/>
      </c>
      <c r="M37" s="24" t="str">
        <f aca="false">IF(L37="","",L37*E37)</f>
        <v/>
      </c>
      <c r="N37" s="24" t="n">
        <f aca="false">SUMIFS('Trade Log'!$E$4:$E$1003,'Trade Log'!$A$4:$A$1003,$A37,'Trade Log'!$C$4:$C$1003,"BUY")</f>
        <v>0</v>
      </c>
      <c r="O37" s="24" t="n">
        <f aca="false">SUMIFS('Trade Log'!$E$4:$E$1003,'Trade Log'!$A$4:$A$1003,$A37,'Trade Log'!$C$4:$C$1003,"TRIM")</f>
        <v>0</v>
      </c>
      <c r="P37" s="24" t="n">
        <f aca="false">SUMIFS('Trade Log'!$F$4:$F$1003,'Trade Log'!$A$4:$A$1003,$A37)</f>
        <v>0</v>
      </c>
      <c r="Q37" s="24" t="str">
        <f aca="false">IF(C37="","",F37+N(M37)+SUMIFS('Trade Log'!$H$4:$H$1003,'Trade Log'!$A$4:$A$1003,$A37))</f>
        <v/>
      </c>
      <c r="R37" s="25" t="str">
        <f aca="false">IF(C37="","",IF(COUNTIF('Trade Log'!$A$4:$A$1003,$A37)=0,G37,LOOKUP(2,1/('Trade Log'!$A$4:$A$1003=$A37),'Trade Log'!$K$4:$K$1003)))</f>
        <v/>
      </c>
      <c r="S37" s="24" t="str">
        <f aca="false">IF(C37="","",IF(COUNTIF('Trade Log'!$A$4:$A$1003,$A37)=0,K37,LOOKUP(2,1/('Trade Log'!$A$4:$A$1003=$A37),'Trade Log'!$J$4:$J$1003)))</f>
        <v/>
      </c>
      <c r="T37" s="24" t="n">
        <f aca="false">IF(OR(R37="",R37=0),0,S37/R37)</f>
        <v>0</v>
      </c>
      <c r="U37" s="26" t="str">
        <f aca="false">IF(A38="","",IF(AND(ABS(G38-R37)&lt;0.00000001,ABS(H38-T37)&lt;0.01,ABS(F38-Q37)&lt;0.01),"OK","CHECK NEXT START"))</f>
        <v/>
      </c>
      <c r="V37" s="26" t="str">
        <f aca="false">IF(C37="","",IF(U37="CHECK NEXT START","CHECK",IF(D37="","OPEN","CLOSED")))</f>
        <v/>
      </c>
      <c r="W37" s="27"/>
    </row>
    <row r="38" customFormat="false" ht="15" hidden="false" customHeight="true" outlineLevel="0" collapsed="false">
      <c r="A38" s="19" t="str">
        <f aca="false">IF(C38="","",ROW()-3)</f>
        <v/>
      </c>
      <c r="B38" s="20"/>
      <c r="C38" s="21"/>
      <c r="D38" s="21"/>
      <c r="E38" s="22"/>
      <c r="F38" s="22"/>
      <c r="G38" s="23"/>
      <c r="H38" s="22"/>
      <c r="I38" s="20"/>
      <c r="J38" s="20"/>
      <c r="K38" s="24" t="n">
        <f aca="false">IF(OR(G38="",H38=""),0,G38*H38)</f>
        <v>0</v>
      </c>
      <c r="L38" s="19" t="str">
        <f aca="false">IF(OR(C38="",'Start Here'!$D$12=""),"",MAX(0,INT((IF(D38="",'Start Here'!$D$12,D38)-C38)/7)+1))</f>
        <v/>
      </c>
      <c r="M38" s="24" t="str">
        <f aca="false">IF(L38="","",L38*E38)</f>
        <v/>
      </c>
      <c r="N38" s="24" t="n">
        <f aca="false">SUMIFS('Trade Log'!$E$4:$E$1003,'Trade Log'!$A$4:$A$1003,$A38,'Trade Log'!$C$4:$C$1003,"BUY")</f>
        <v>0</v>
      </c>
      <c r="O38" s="24" t="n">
        <f aca="false">SUMIFS('Trade Log'!$E$4:$E$1003,'Trade Log'!$A$4:$A$1003,$A38,'Trade Log'!$C$4:$C$1003,"TRIM")</f>
        <v>0</v>
      </c>
      <c r="P38" s="24" t="n">
        <f aca="false">SUMIFS('Trade Log'!$F$4:$F$1003,'Trade Log'!$A$4:$A$1003,$A38)</f>
        <v>0</v>
      </c>
      <c r="Q38" s="24" t="str">
        <f aca="false">IF(C38="","",F38+N(M38)+SUMIFS('Trade Log'!$H$4:$H$1003,'Trade Log'!$A$4:$A$1003,$A38))</f>
        <v/>
      </c>
      <c r="R38" s="25" t="str">
        <f aca="false">IF(C38="","",IF(COUNTIF('Trade Log'!$A$4:$A$1003,$A38)=0,G38,LOOKUP(2,1/('Trade Log'!$A$4:$A$1003=$A38),'Trade Log'!$K$4:$K$1003)))</f>
        <v/>
      </c>
      <c r="S38" s="24" t="str">
        <f aca="false">IF(C38="","",IF(COUNTIF('Trade Log'!$A$4:$A$1003,$A38)=0,K38,LOOKUP(2,1/('Trade Log'!$A$4:$A$1003=$A38),'Trade Log'!$J$4:$J$1003)))</f>
        <v/>
      </c>
      <c r="T38" s="24" t="n">
        <f aca="false">IF(OR(R38="",R38=0),0,S38/R38)</f>
        <v>0</v>
      </c>
      <c r="U38" s="26" t="str">
        <f aca="false">IF(A39="","",IF(AND(ABS(G39-R38)&lt;0.00000001,ABS(H39-T38)&lt;0.01,ABS(F39-Q38)&lt;0.01),"OK","CHECK NEXT START"))</f>
        <v/>
      </c>
      <c r="V38" s="26" t="str">
        <f aca="false">IF(C38="","",IF(U38="CHECK NEXT START","CHECK",IF(D38="","OPEN","CLOSED")))</f>
        <v/>
      </c>
      <c r="W38" s="27"/>
    </row>
    <row r="39" customFormat="false" ht="15" hidden="false" customHeight="true" outlineLevel="0" collapsed="false">
      <c r="A39" s="19" t="str">
        <f aca="false">IF(C39="","",ROW()-3)</f>
        <v/>
      </c>
      <c r="B39" s="20"/>
      <c r="C39" s="21"/>
      <c r="D39" s="21"/>
      <c r="E39" s="22"/>
      <c r="F39" s="22"/>
      <c r="G39" s="23"/>
      <c r="H39" s="22"/>
      <c r="I39" s="20"/>
      <c r="J39" s="20"/>
      <c r="K39" s="24" t="n">
        <f aca="false">IF(OR(G39="",H39=""),0,G39*H39)</f>
        <v>0</v>
      </c>
      <c r="L39" s="19" t="str">
        <f aca="false">IF(OR(C39="",'Start Here'!$D$12=""),"",MAX(0,INT((IF(D39="",'Start Here'!$D$12,D39)-C39)/7)+1))</f>
        <v/>
      </c>
      <c r="M39" s="24" t="str">
        <f aca="false">IF(L39="","",L39*E39)</f>
        <v/>
      </c>
      <c r="N39" s="24" t="n">
        <f aca="false">SUMIFS('Trade Log'!$E$4:$E$1003,'Trade Log'!$A$4:$A$1003,$A39,'Trade Log'!$C$4:$C$1003,"BUY")</f>
        <v>0</v>
      </c>
      <c r="O39" s="24" t="n">
        <f aca="false">SUMIFS('Trade Log'!$E$4:$E$1003,'Trade Log'!$A$4:$A$1003,$A39,'Trade Log'!$C$4:$C$1003,"TRIM")</f>
        <v>0</v>
      </c>
      <c r="P39" s="24" t="n">
        <f aca="false">SUMIFS('Trade Log'!$F$4:$F$1003,'Trade Log'!$A$4:$A$1003,$A39)</f>
        <v>0</v>
      </c>
      <c r="Q39" s="24" t="str">
        <f aca="false">IF(C39="","",F39+N(M39)+SUMIFS('Trade Log'!$H$4:$H$1003,'Trade Log'!$A$4:$A$1003,$A39))</f>
        <v/>
      </c>
      <c r="R39" s="25" t="str">
        <f aca="false">IF(C39="","",IF(COUNTIF('Trade Log'!$A$4:$A$1003,$A39)=0,G39,LOOKUP(2,1/('Trade Log'!$A$4:$A$1003=$A39),'Trade Log'!$K$4:$K$1003)))</f>
        <v/>
      </c>
      <c r="S39" s="24" t="str">
        <f aca="false">IF(C39="","",IF(COUNTIF('Trade Log'!$A$4:$A$1003,$A39)=0,K39,LOOKUP(2,1/('Trade Log'!$A$4:$A$1003=$A39),'Trade Log'!$J$4:$J$1003)))</f>
        <v/>
      </c>
      <c r="T39" s="24" t="n">
        <f aca="false">IF(OR(R39="",R39=0),0,S39/R39)</f>
        <v>0</v>
      </c>
      <c r="U39" s="26" t="str">
        <f aca="false">IF(A40="","",IF(AND(ABS(G40-R39)&lt;0.00000001,ABS(H40-T39)&lt;0.01,ABS(F40-Q39)&lt;0.01),"OK","CHECK NEXT START"))</f>
        <v/>
      </c>
      <c r="V39" s="26" t="str">
        <f aca="false">IF(C39="","",IF(U39="CHECK NEXT START","CHECK",IF(D39="","OPEN","CLOSED")))</f>
        <v/>
      </c>
      <c r="W39" s="27"/>
    </row>
    <row r="40" customFormat="false" ht="15" hidden="false" customHeight="true" outlineLevel="0" collapsed="false">
      <c r="A40" s="19" t="str">
        <f aca="false">IF(C40="","",ROW()-3)</f>
        <v/>
      </c>
      <c r="B40" s="20"/>
      <c r="C40" s="21"/>
      <c r="D40" s="21"/>
      <c r="E40" s="22"/>
      <c r="F40" s="22"/>
      <c r="G40" s="23"/>
      <c r="H40" s="22"/>
      <c r="I40" s="20"/>
      <c r="J40" s="20"/>
      <c r="K40" s="24" t="n">
        <f aca="false">IF(OR(G40="",H40=""),0,G40*H40)</f>
        <v>0</v>
      </c>
      <c r="L40" s="19" t="str">
        <f aca="false">IF(OR(C40="",'Start Here'!$D$12=""),"",MAX(0,INT((IF(D40="",'Start Here'!$D$12,D40)-C40)/7)+1))</f>
        <v/>
      </c>
      <c r="M40" s="24" t="str">
        <f aca="false">IF(L40="","",L40*E40)</f>
        <v/>
      </c>
      <c r="N40" s="24" t="n">
        <f aca="false">SUMIFS('Trade Log'!$E$4:$E$1003,'Trade Log'!$A$4:$A$1003,$A40,'Trade Log'!$C$4:$C$1003,"BUY")</f>
        <v>0</v>
      </c>
      <c r="O40" s="24" t="n">
        <f aca="false">SUMIFS('Trade Log'!$E$4:$E$1003,'Trade Log'!$A$4:$A$1003,$A40,'Trade Log'!$C$4:$C$1003,"TRIM")</f>
        <v>0</v>
      </c>
      <c r="P40" s="24" t="n">
        <f aca="false">SUMIFS('Trade Log'!$F$4:$F$1003,'Trade Log'!$A$4:$A$1003,$A40)</f>
        <v>0</v>
      </c>
      <c r="Q40" s="24" t="str">
        <f aca="false">IF(C40="","",F40+N(M40)+SUMIFS('Trade Log'!$H$4:$H$1003,'Trade Log'!$A$4:$A$1003,$A40))</f>
        <v/>
      </c>
      <c r="R40" s="25" t="str">
        <f aca="false">IF(C40="","",IF(COUNTIF('Trade Log'!$A$4:$A$1003,$A40)=0,G40,LOOKUP(2,1/('Trade Log'!$A$4:$A$1003=$A40),'Trade Log'!$K$4:$K$1003)))</f>
        <v/>
      </c>
      <c r="S40" s="24" t="str">
        <f aca="false">IF(C40="","",IF(COUNTIF('Trade Log'!$A$4:$A$1003,$A40)=0,K40,LOOKUP(2,1/('Trade Log'!$A$4:$A$1003=$A40),'Trade Log'!$J$4:$J$1003)))</f>
        <v/>
      </c>
      <c r="T40" s="24" t="n">
        <f aca="false">IF(OR(R40="",R40=0),0,S40/R40)</f>
        <v>0</v>
      </c>
      <c r="U40" s="26" t="str">
        <f aca="false">IF(A41="","",IF(AND(ABS(G41-R40)&lt;0.00000001,ABS(H41-T40)&lt;0.01,ABS(F41-Q40)&lt;0.01),"OK","CHECK NEXT START"))</f>
        <v/>
      </c>
      <c r="V40" s="26" t="str">
        <f aca="false">IF(C40="","",IF(U40="CHECK NEXT START","CHECK",IF(D40="","OPEN","CLOSED")))</f>
        <v/>
      </c>
      <c r="W40" s="27"/>
    </row>
    <row r="41" customFormat="false" ht="15" hidden="false" customHeight="true" outlineLevel="0" collapsed="false">
      <c r="A41" s="19" t="str">
        <f aca="false">IF(C41="","",ROW()-3)</f>
        <v/>
      </c>
      <c r="B41" s="20"/>
      <c r="C41" s="21"/>
      <c r="D41" s="21"/>
      <c r="E41" s="22"/>
      <c r="F41" s="22"/>
      <c r="G41" s="23"/>
      <c r="H41" s="22"/>
      <c r="I41" s="20"/>
      <c r="J41" s="20"/>
      <c r="K41" s="24" t="n">
        <f aca="false">IF(OR(G41="",H41=""),0,G41*H41)</f>
        <v>0</v>
      </c>
      <c r="L41" s="19" t="str">
        <f aca="false">IF(OR(C41="",'Start Here'!$D$12=""),"",MAX(0,INT((IF(D41="",'Start Here'!$D$12,D41)-C41)/7)+1))</f>
        <v/>
      </c>
      <c r="M41" s="24" t="str">
        <f aca="false">IF(L41="","",L41*E41)</f>
        <v/>
      </c>
      <c r="N41" s="24" t="n">
        <f aca="false">SUMIFS('Trade Log'!$E$4:$E$1003,'Trade Log'!$A$4:$A$1003,$A41,'Trade Log'!$C$4:$C$1003,"BUY")</f>
        <v>0</v>
      </c>
      <c r="O41" s="24" t="n">
        <f aca="false">SUMIFS('Trade Log'!$E$4:$E$1003,'Trade Log'!$A$4:$A$1003,$A41,'Trade Log'!$C$4:$C$1003,"TRIM")</f>
        <v>0</v>
      </c>
      <c r="P41" s="24" t="n">
        <f aca="false">SUMIFS('Trade Log'!$F$4:$F$1003,'Trade Log'!$A$4:$A$1003,$A41)</f>
        <v>0</v>
      </c>
      <c r="Q41" s="24" t="str">
        <f aca="false">IF(C41="","",F41+N(M41)+SUMIFS('Trade Log'!$H$4:$H$1003,'Trade Log'!$A$4:$A$1003,$A41))</f>
        <v/>
      </c>
      <c r="R41" s="25" t="str">
        <f aca="false">IF(C41="","",IF(COUNTIF('Trade Log'!$A$4:$A$1003,$A41)=0,G41,LOOKUP(2,1/('Trade Log'!$A$4:$A$1003=$A41),'Trade Log'!$K$4:$K$1003)))</f>
        <v/>
      </c>
      <c r="S41" s="24" t="str">
        <f aca="false">IF(C41="","",IF(COUNTIF('Trade Log'!$A$4:$A$1003,$A41)=0,K41,LOOKUP(2,1/('Trade Log'!$A$4:$A$1003=$A41),'Trade Log'!$J$4:$J$1003)))</f>
        <v/>
      </c>
      <c r="T41" s="24" t="n">
        <f aca="false">IF(OR(R41="",R41=0),0,S41/R41)</f>
        <v>0</v>
      </c>
      <c r="U41" s="26" t="str">
        <f aca="false">IF(A42="","",IF(AND(ABS(G42-R41)&lt;0.00000001,ABS(H42-T41)&lt;0.01,ABS(F42-Q41)&lt;0.01),"OK","CHECK NEXT START"))</f>
        <v/>
      </c>
      <c r="V41" s="26" t="str">
        <f aca="false">IF(C41="","",IF(U41="CHECK NEXT START","CHECK",IF(D41="","OPEN","CLOSED")))</f>
        <v/>
      </c>
      <c r="W41" s="27"/>
    </row>
    <row r="42" customFormat="false" ht="15" hidden="false" customHeight="true" outlineLevel="0" collapsed="false">
      <c r="A42" s="19" t="str">
        <f aca="false">IF(C42="","",ROW()-3)</f>
        <v/>
      </c>
      <c r="B42" s="20"/>
      <c r="C42" s="21"/>
      <c r="D42" s="21"/>
      <c r="E42" s="22"/>
      <c r="F42" s="22"/>
      <c r="G42" s="23"/>
      <c r="H42" s="22"/>
      <c r="I42" s="20"/>
      <c r="J42" s="20"/>
      <c r="K42" s="24" t="n">
        <f aca="false">IF(OR(G42="",H42=""),0,G42*H42)</f>
        <v>0</v>
      </c>
      <c r="L42" s="19" t="str">
        <f aca="false">IF(OR(C42="",'Start Here'!$D$12=""),"",MAX(0,INT((IF(D42="",'Start Here'!$D$12,D42)-C42)/7)+1))</f>
        <v/>
      </c>
      <c r="M42" s="24" t="str">
        <f aca="false">IF(L42="","",L42*E42)</f>
        <v/>
      </c>
      <c r="N42" s="24" t="n">
        <f aca="false">SUMIFS('Trade Log'!$E$4:$E$1003,'Trade Log'!$A$4:$A$1003,$A42,'Trade Log'!$C$4:$C$1003,"BUY")</f>
        <v>0</v>
      </c>
      <c r="O42" s="24" t="n">
        <f aca="false">SUMIFS('Trade Log'!$E$4:$E$1003,'Trade Log'!$A$4:$A$1003,$A42,'Trade Log'!$C$4:$C$1003,"TRIM")</f>
        <v>0</v>
      </c>
      <c r="P42" s="24" t="n">
        <f aca="false">SUMIFS('Trade Log'!$F$4:$F$1003,'Trade Log'!$A$4:$A$1003,$A42)</f>
        <v>0</v>
      </c>
      <c r="Q42" s="24" t="str">
        <f aca="false">IF(C42="","",F42+N(M42)+SUMIFS('Trade Log'!$H$4:$H$1003,'Trade Log'!$A$4:$A$1003,$A42))</f>
        <v/>
      </c>
      <c r="R42" s="25" t="str">
        <f aca="false">IF(C42="","",IF(COUNTIF('Trade Log'!$A$4:$A$1003,$A42)=0,G42,LOOKUP(2,1/('Trade Log'!$A$4:$A$1003=$A42),'Trade Log'!$K$4:$K$1003)))</f>
        <v/>
      </c>
      <c r="S42" s="24" t="str">
        <f aca="false">IF(C42="","",IF(COUNTIF('Trade Log'!$A$4:$A$1003,$A42)=0,K42,LOOKUP(2,1/('Trade Log'!$A$4:$A$1003=$A42),'Trade Log'!$J$4:$J$1003)))</f>
        <v/>
      </c>
      <c r="T42" s="24" t="n">
        <f aca="false">IF(OR(R42="",R42=0),0,S42/R42)</f>
        <v>0</v>
      </c>
      <c r="U42" s="26" t="str">
        <f aca="false">IF(A43="","",IF(AND(ABS(G43-R42)&lt;0.00000001,ABS(H43-T42)&lt;0.01,ABS(F43-Q42)&lt;0.01),"OK","CHECK NEXT START"))</f>
        <v/>
      </c>
      <c r="V42" s="26" t="str">
        <f aca="false">IF(C42="","",IF(U42="CHECK NEXT START","CHECK",IF(D42="","OPEN","CLOSED")))</f>
        <v/>
      </c>
      <c r="W42" s="27"/>
    </row>
    <row r="43" customFormat="false" ht="15" hidden="false" customHeight="true" outlineLevel="0" collapsed="false">
      <c r="A43" s="19" t="str">
        <f aca="false">IF(C43="","",ROW()-3)</f>
        <v/>
      </c>
      <c r="B43" s="20"/>
      <c r="C43" s="21"/>
      <c r="D43" s="21"/>
      <c r="E43" s="22"/>
      <c r="F43" s="22"/>
      <c r="G43" s="23"/>
      <c r="H43" s="22"/>
      <c r="I43" s="20"/>
      <c r="J43" s="20"/>
      <c r="K43" s="24" t="n">
        <f aca="false">IF(OR(G43="",H43=""),0,G43*H43)</f>
        <v>0</v>
      </c>
      <c r="L43" s="19" t="str">
        <f aca="false">IF(OR(C43="",'Start Here'!$D$12=""),"",MAX(0,INT((IF(D43="",'Start Here'!$D$12,D43)-C43)/7)+1))</f>
        <v/>
      </c>
      <c r="M43" s="24" t="str">
        <f aca="false">IF(L43="","",L43*E43)</f>
        <v/>
      </c>
      <c r="N43" s="24" t="n">
        <f aca="false">SUMIFS('Trade Log'!$E$4:$E$1003,'Trade Log'!$A$4:$A$1003,$A43,'Trade Log'!$C$4:$C$1003,"BUY")</f>
        <v>0</v>
      </c>
      <c r="O43" s="24" t="n">
        <f aca="false">SUMIFS('Trade Log'!$E$4:$E$1003,'Trade Log'!$A$4:$A$1003,$A43,'Trade Log'!$C$4:$C$1003,"TRIM")</f>
        <v>0</v>
      </c>
      <c r="P43" s="24" t="n">
        <f aca="false">SUMIFS('Trade Log'!$F$4:$F$1003,'Trade Log'!$A$4:$A$1003,$A43)</f>
        <v>0</v>
      </c>
      <c r="Q43" s="24" t="str">
        <f aca="false">IF(C43="","",F43+N(M43)+SUMIFS('Trade Log'!$H$4:$H$1003,'Trade Log'!$A$4:$A$1003,$A43))</f>
        <v/>
      </c>
      <c r="R43" s="25" t="str">
        <f aca="false">IF(C43="","",IF(COUNTIF('Trade Log'!$A$4:$A$1003,$A43)=0,G43,LOOKUP(2,1/('Trade Log'!$A$4:$A$1003=$A43),'Trade Log'!$K$4:$K$1003)))</f>
        <v/>
      </c>
      <c r="S43" s="24" t="str">
        <f aca="false">IF(C43="","",IF(COUNTIF('Trade Log'!$A$4:$A$1003,$A43)=0,K43,LOOKUP(2,1/('Trade Log'!$A$4:$A$1003=$A43),'Trade Log'!$J$4:$J$1003)))</f>
        <v/>
      </c>
      <c r="T43" s="24" t="n">
        <f aca="false">IF(OR(R43="",R43=0),0,S43/R43)</f>
        <v>0</v>
      </c>
      <c r="U43" s="26" t="str">
        <f aca="false">IF(A44="","",IF(AND(ABS(G44-R43)&lt;0.00000001,ABS(H44-T43)&lt;0.01,ABS(F44-Q43)&lt;0.01),"OK","CHECK NEXT START"))</f>
        <v/>
      </c>
      <c r="V43" s="26" t="str">
        <f aca="false">IF(C43="","",IF(U43="CHECK NEXT START","CHECK",IF(D43="","OPEN","CLOSED")))</f>
        <v/>
      </c>
      <c r="W43" s="27"/>
    </row>
    <row r="44" customFormat="false" ht="15" hidden="false" customHeight="true" outlineLevel="0" collapsed="false">
      <c r="A44" s="19" t="str">
        <f aca="false">IF(C44="","",ROW()-3)</f>
        <v/>
      </c>
      <c r="B44" s="20"/>
      <c r="C44" s="21"/>
      <c r="D44" s="21"/>
      <c r="E44" s="22"/>
      <c r="F44" s="22"/>
      <c r="G44" s="23"/>
      <c r="H44" s="22"/>
      <c r="I44" s="20"/>
      <c r="J44" s="20"/>
      <c r="K44" s="24" t="n">
        <f aca="false">IF(OR(G44="",H44=""),0,G44*H44)</f>
        <v>0</v>
      </c>
      <c r="L44" s="19" t="str">
        <f aca="false">IF(OR(C44="",'Start Here'!$D$12=""),"",MAX(0,INT((IF(D44="",'Start Here'!$D$12,D44)-C44)/7)+1))</f>
        <v/>
      </c>
      <c r="M44" s="24" t="str">
        <f aca="false">IF(L44="","",L44*E44)</f>
        <v/>
      </c>
      <c r="N44" s="24" t="n">
        <f aca="false">SUMIFS('Trade Log'!$E$4:$E$1003,'Trade Log'!$A$4:$A$1003,$A44,'Trade Log'!$C$4:$C$1003,"BUY")</f>
        <v>0</v>
      </c>
      <c r="O44" s="24" t="n">
        <f aca="false">SUMIFS('Trade Log'!$E$4:$E$1003,'Trade Log'!$A$4:$A$1003,$A44,'Trade Log'!$C$4:$C$1003,"TRIM")</f>
        <v>0</v>
      </c>
      <c r="P44" s="24" t="n">
        <f aca="false">SUMIFS('Trade Log'!$F$4:$F$1003,'Trade Log'!$A$4:$A$1003,$A44)</f>
        <v>0</v>
      </c>
      <c r="Q44" s="24" t="str">
        <f aca="false">IF(C44="","",F44+N(M44)+SUMIFS('Trade Log'!$H$4:$H$1003,'Trade Log'!$A$4:$A$1003,$A44))</f>
        <v/>
      </c>
      <c r="R44" s="25" t="str">
        <f aca="false">IF(C44="","",IF(COUNTIF('Trade Log'!$A$4:$A$1003,$A44)=0,G44,LOOKUP(2,1/('Trade Log'!$A$4:$A$1003=$A44),'Trade Log'!$K$4:$K$1003)))</f>
        <v/>
      </c>
      <c r="S44" s="24" t="str">
        <f aca="false">IF(C44="","",IF(COUNTIF('Trade Log'!$A$4:$A$1003,$A44)=0,K44,LOOKUP(2,1/('Trade Log'!$A$4:$A$1003=$A44),'Trade Log'!$J$4:$J$1003)))</f>
        <v/>
      </c>
      <c r="T44" s="24" t="n">
        <f aca="false">IF(OR(R44="",R44=0),0,S44/R44)</f>
        <v>0</v>
      </c>
      <c r="U44" s="26" t="str">
        <f aca="false">IF(A45="","",IF(AND(ABS(G45-R44)&lt;0.00000001,ABS(H45-T44)&lt;0.01,ABS(F45-Q44)&lt;0.01),"OK","CHECK NEXT START"))</f>
        <v/>
      </c>
      <c r="V44" s="26" t="str">
        <f aca="false">IF(C44="","",IF(U44="CHECK NEXT START","CHECK",IF(D44="","OPEN","CLOSED")))</f>
        <v/>
      </c>
      <c r="W44" s="27"/>
    </row>
    <row r="45" customFormat="false" ht="15" hidden="false" customHeight="true" outlineLevel="0" collapsed="false">
      <c r="A45" s="19" t="str">
        <f aca="false">IF(C45="","",ROW()-3)</f>
        <v/>
      </c>
      <c r="B45" s="20"/>
      <c r="C45" s="21"/>
      <c r="D45" s="21"/>
      <c r="E45" s="22"/>
      <c r="F45" s="22"/>
      <c r="G45" s="23"/>
      <c r="H45" s="22"/>
      <c r="I45" s="20"/>
      <c r="J45" s="20"/>
      <c r="K45" s="24" t="n">
        <f aca="false">IF(OR(G45="",H45=""),0,G45*H45)</f>
        <v>0</v>
      </c>
      <c r="L45" s="19" t="str">
        <f aca="false">IF(OR(C45="",'Start Here'!$D$12=""),"",MAX(0,INT((IF(D45="",'Start Here'!$D$12,D45)-C45)/7)+1))</f>
        <v/>
      </c>
      <c r="M45" s="24" t="str">
        <f aca="false">IF(L45="","",L45*E45)</f>
        <v/>
      </c>
      <c r="N45" s="24" t="n">
        <f aca="false">SUMIFS('Trade Log'!$E$4:$E$1003,'Trade Log'!$A$4:$A$1003,$A45,'Trade Log'!$C$4:$C$1003,"BUY")</f>
        <v>0</v>
      </c>
      <c r="O45" s="24" t="n">
        <f aca="false">SUMIFS('Trade Log'!$E$4:$E$1003,'Trade Log'!$A$4:$A$1003,$A45,'Trade Log'!$C$4:$C$1003,"TRIM")</f>
        <v>0</v>
      </c>
      <c r="P45" s="24" t="n">
        <f aca="false">SUMIFS('Trade Log'!$F$4:$F$1003,'Trade Log'!$A$4:$A$1003,$A45)</f>
        <v>0</v>
      </c>
      <c r="Q45" s="24" t="str">
        <f aca="false">IF(C45="","",F45+N(M45)+SUMIFS('Trade Log'!$H$4:$H$1003,'Trade Log'!$A$4:$A$1003,$A45))</f>
        <v/>
      </c>
      <c r="R45" s="25" t="str">
        <f aca="false">IF(C45="","",IF(COUNTIF('Trade Log'!$A$4:$A$1003,$A45)=0,G45,LOOKUP(2,1/('Trade Log'!$A$4:$A$1003=$A45),'Trade Log'!$K$4:$K$1003)))</f>
        <v/>
      </c>
      <c r="S45" s="24" t="str">
        <f aca="false">IF(C45="","",IF(COUNTIF('Trade Log'!$A$4:$A$1003,$A45)=0,K45,LOOKUP(2,1/('Trade Log'!$A$4:$A$1003=$A45),'Trade Log'!$J$4:$J$1003)))</f>
        <v/>
      </c>
      <c r="T45" s="24" t="n">
        <f aca="false">IF(OR(R45="",R45=0),0,S45/R45)</f>
        <v>0</v>
      </c>
      <c r="U45" s="26" t="str">
        <f aca="false">IF(A46="","",IF(AND(ABS(G46-R45)&lt;0.00000001,ABS(H46-T45)&lt;0.01,ABS(F46-Q45)&lt;0.01),"OK","CHECK NEXT START"))</f>
        <v/>
      </c>
      <c r="V45" s="26" t="str">
        <f aca="false">IF(C45="","",IF(U45="CHECK NEXT START","CHECK",IF(D45="","OPEN","CLOSED")))</f>
        <v/>
      </c>
      <c r="W45" s="27"/>
    </row>
    <row r="46" customFormat="false" ht="15" hidden="false" customHeight="true" outlineLevel="0" collapsed="false">
      <c r="A46" s="19" t="str">
        <f aca="false">IF(C46="","",ROW()-3)</f>
        <v/>
      </c>
      <c r="B46" s="20"/>
      <c r="C46" s="21"/>
      <c r="D46" s="21"/>
      <c r="E46" s="22"/>
      <c r="F46" s="22"/>
      <c r="G46" s="23"/>
      <c r="H46" s="22"/>
      <c r="I46" s="20"/>
      <c r="J46" s="20"/>
      <c r="K46" s="24" t="n">
        <f aca="false">IF(OR(G46="",H46=""),0,G46*H46)</f>
        <v>0</v>
      </c>
      <c r="L46" s="19" t="str">
        <f aca="false">IF(OR(C46="",'Start Here'!$D$12=""),"",MAX(0,INT((IF(D46="",'Start Here'!$D$12,D46)-C46)/7)+1))</f>
        <v/>
      </c>
      <c r="M46" s="24" t="str">
        <f aca="false">IF(L46="","",L46*E46)</f>
        <v/>
      </c>
      <c r="N46" s="24" t="n">
        <f aca="false">SUMIFS('Trade Log'!$E$4:$E$1003,'Trade Log'!$A$4:$A$1003,$A46,'Trade Log'!$C$4:$C$1003,"BUY")</f>
        <v>0</v>
      </c>
      <c r="O46" s="24" t="n">
        <f aca="false">SUMIFS('Trade Log'!$E$4:$E$1003,'Trade Log'!$A$4:$A$1003,$A46,'Trade Log'!$C$4:$C$1003,"TRIM")</f>
        <v>0</v>
      </c>
      <c r="P46" s="24" t="n">
        <f aca="false">SUMIFS('Trade Log'!$F$4:$F$1003,'Trade Log'!$A$4:$A$1003,$A46)</f>
        <v>0</v>
      </c>
      <c r="Q46" s="24" t="str">
        <f aca="false">IF(C46="","",F46+N(M46)+SUMIFS('Trade Log'!$H$4:$H$1003,'Trade Log'!$A$4:$A$1003,$A46))</f>
        <v/>
      </c>
      <c r="R46" s="25" t="str">
        <f aca="false">IF(C46="","",IF(COUNTIF('Trade Log'!$A$4:$A$1003,$A46)=0,G46,LOOKUP(2,1/('Trade Log'!$A$4:$A$1003=$A46),'Trade Log'!$K$4:$K$1003)))</f>
        <v/>
      </c>
      <c r="S46" s="24" t="str">
        <f aca="false">IF(C46="","",IF(COUNTIF('Trade Log'!$A$4:$A$1003,$A46)=0,K46,LOOKUP(2,1/('Trade Log'!$A$4:$A$1003=$A46),'Trade Log'!$J$4:$J$1003)))</f>
        <v/>
      </c>
      <c r="T46" s="24" t="n">
        <f aca="false">IF(OR(R46="",R46=0),0,S46/R46)</f>
        <v>0</v>
      </c>
      <c r="U46" s="26" t="str">
        <f aca="false">IF(A47="","",IF(AND(ABS(G47-R46)&lt;0.00000001,ABS(H47-T46)&lt;0.01,ABS(F47-Q46)&lt;0.01),"OK","CHECK NEXT START"))</f>
        <v/>
      </c>
      <c r="V46" s="26" t="str">
        <f aca="false">IF(C46="","",IF(U46="CHECK NEXT START","CHECK",IF(D46="","OPEN","CLOSED")))</f>
        <v/>
      </c>
      <c r="W46" s="27"/>
    </row>
    <row r="47" customFormat="false" ht="15" hidden="false" customHeight="true" outlineLevel="0" collapsed="false">
      <c r="A47" s="19" t="str">
        <f aca="false">IF(C47="","",ROW()-3)</f>
        <v/>
      </c>
      <c r="B47" s="20"/>
      <c r="C47" s="21"/>
      <c r="D47" s="21"/>
      <c r="E47" s="22"/>
      <c r="F47" s="22"/>
      <c r="G47" s="23"/>
      <c r="H47" s="22"/>
      <c r="I47" s="20"/>
      <c r="J47" s="20"/>
      <c r="K47" s="24" t="n">
        <f aca="false">IF(OR(G47="",H47=""),0,G47*H47)</f>
        <v>0</v>
      </c>
      <c r="L47" s="19" t="str">
        <f aca="false">IF(OR(C47="",'Start Here'!$D$12=""),"",MAX(0,INT((IF(D47="",'Start Here'!$D$12,D47)-C47)/7)+1))</f>
        <v/>
      </c>
      <c r="M47" s="24" t="str">
        <f aca="false">IF(L47="","",L47*E47)</f>
        <v/>
      </c>
      <c r="N47" s="24" t="n">
        <f aca="false">SUMIFS('Trade Log'!$E$4:$E$1003,'Trade Log'!$A$4:$A$1003,$A47,'Trade Log'!$C$4:$C$1003,"BUY")</f>
        <v>0</v>
      </c>
      <c r="O47" s="24" t="n">
        <f aca="false">SUMIFS('Trade Log'!$E$4:$E$1003,'Trade Log'!$A$4:$A$1003,$A47,'Trade Log'!$C$4:$C$1003,"TRIM")</f>
        <v>0</v>
      </c>
      <c r="P47" s="24" t="n">
        <f aca="false">SUMIFS('Trade Log'!$F$4:$F$1003,'Trade Log'!$A$4:$A$1003,$A47)</f>
        <v>0</v>
      </c>
      <c r="Q47" s="24" t="str">
        <f aca="false">IF(C47="","",F47+N(M47)+SUMIFS('Trade Log'!$H$4:$H$1003,'Trade Log'!$A$4:$A$1003,$A47))</f>
        <v/>
      </c>
      <c r="R47" s="25" t="str">
        <f aca="false">IF(C47="","",IF(COUNTIF('Trade Log'!$A$4:$A$1003,$A47)=0,G47,LOOKUP(2,1/('Trade Log'!$A$4:$A$1003=$A47),'Trade Log'!$K$4:$K$1003)))</f>
        <v/>
      </c>
      <c r="S47" s="24" t="str">
        <f aca="false">IF(C47="","",IF(COUNTIF('Trade Log'!$A$4:$A$1003,$A47)=0,K47,LOOKUP(2,1/('Trade Log'!$A$4:$A$1003=$A47),'Trade Log'!$J$4:$J$1003)))</f>
        <v/>
      </c>
      <c r="T47" s="24" t="n">
        <f aca="false">IF(OR(R47="",R47=0),0,S47/R47)</f>
        <v>0</v>
      </c>
      <c r="U47" s="26" t="str">
        <f aca="false">IF(A48="","",IF(AND(ABS(G48-R47)&lt;0.00000001,ABS(H48-T47)&lt;0.01,ABS(F48-Q47)&lt;0.01),"OK","CHECK NEXT START"))</f>
        <v/>
      </c>
      <c r="V47" s="26" t="str">
        <f aca="false">IF(C47="","",IF(U47="CHECK NEXT START","CHECK",IF(D47="","OPEN","CLOSED")))</f>
        <v/>
      </c>
      <c r="W47" s="27"/>
    </row>
    <row r="48" customFormat="false" ht="15" hidden="false" customHeight="true" outlineLevel="0" collapsed="false">
      <c r="A48" s="19" t="str">
        <f aca="false">IF(C48="","",ROW()-3)</f>
        <v/>
      </c>
      <c r="B48" s="20"/>
      <c r="C48" s="21"/>
      <c r="D48" s="21"/>
      <c r="E48" s="22"/>
      <c r="F48" s="22"/>
      <c r="G48" s="23"/>
      <c r="H48" s="22"/>
      <c r="I48" s="20"/>
      <c r="J48" s="20"/>
      <c r="K48" s="24" t="n">
        <f aca="false">IF(OR(G48="",H48=""),0,G48*H48)</f>
        <v>0</v>
      </c>
      <c r="L48" s="19" t="str">
        <f aca="false">IF(OR(C48="",'Start Here'!$D$12=""),"",MAX(0,INT((IF(D48="",'Start Here'!$D$12,D48)-C48)/7)+1))</f>
        <v/>
      </c>
      <c r="M48" s="24" t="str">
        <f aca="false">IF(L48="","",L48*E48)</f>
        <v/>
      </c>
      <c r="N48" s="24" t="n">
        <f aca="false">SUMIFS('Trade Log'!$E$4:$E$1003,'Trade Log'!$A$4:$A$1003,$A48,'Trade Log'!$C$4:$C$1003,"BUY")</f>
        <v>0</v>
      </c>
      <c r="O48" s="24" t="n">
        <f aca="false">SUMIFS('Trade Log'!$E$4:$E$1003,'Trade Log'!$A$4:$A$1003,$A48,'Trade Log'!$C$4:$C$1003,"TRIM")</f>
        <v>0</v>
      </c>
      <c r="P48" s="24" t="n">
        <f aca="false">SUMIFS('Trade Log'!$F$4:$F$1003,'Trade Log'!$A$4:$A$1003,$A48)</f>
        <v>0</v>
      </c>
      <c r="Q48" s="24" t="str">
        <f aca="false">IF(C48="","",F48+N(M48)+SUMIFS('Trade Log'!$H$4:$H$1003,'Trade Log'!$A$4:$A$1003,$A48))</f>
        <v/>
      </c>
      <c r="R48" s="25" t="str">
        <f aca="false">IF(C48="","",IF(COUNTIF('Trade Log'!$A$4:$A$1003,$A48)=0,G48,LOOKUP(2,1/('Trade Log'!$A$4:$A$1003=$A48),'Trade Log'!$K$4:$K$1003)))</f>
        <v/>
      </c>
      <c r="S48" s="24" t="str">
        <f aca="false">IF(C48="","",IF(COUNTIF('Trade Log'!$A$4:$A$1003,$A48)=0,K48,LOOKUP(2,1/('Trade Log'!$A$4:$A$1003=$A48),'Trade Log'!$J$4:$J$1003)))</f>
        <v/>
      </c>
      <c r="T48" s="24" t="n">
        <f aca="false">IF(OR(R48="",R48=0),0,S48/R48)</f>
        <v>0</v>
      </c>
      <c r="U48" s="26" t="str">
        <f aca="false">IF(A49="","",IF(AND(ABS(G49-R48)&lt;0.00000001,ABS(H49-T48)&lt;0.01,ABS(F49-Q48)&lt;0.01),"OK","CHECK NEXT START"))</f>
        <v/>
      </c>
      <c r="V48" s="26" t="str">
        <f aca="false">IF(C48="","",IF(U48="CHECK NEXT START","CHECK",IF(D48="","OPEN","CLOSED")))</f>
        <v/>
      </c>
      <c r="W48" s="27"/>
    </row>
    <row r="49" customFormat="false" ht="15" hidden="false" customHeight="true" outlineLevel="0" collapsed="false">
      <c r="A49" s="19" t="str">
        <f aca="false">IF(C49="","",ROW()-3)</f>
        <v/>
      </c>
      <c r="B49" s="20"/>
      <c r="C49" s="21"/>
      <c r="D49" s="21"/>
      <c r="E49" s="22"/>
      <c r="F49" s="22"/>
      <c r="G49" s="23"/>
      <c r="H49" s="22"/>
      <c r="I49" s="20"/>
      <c r="J49" s="20"/>
      <c r="K49" s="24" t="n">
        <f aca="false">IF(OR(G49="",H49=""),0,G49*H49)</f>
        <v>0</v>
      </c>
      <c r="L49" s="19" t="str">
        <f aca="false">IF(OR(C49="",'Start Here'!$D$12=""),"",MAX(0,INT((IF(D49="",'Start Here'!$D$12,D49)-C49)/7)+1))</f>
        <v/>
      </c>
      <c r="M49" s="24" t="str">
        <f aca="false">IF(L49="","",L49*E49)</f>
        <v/>
      </c>
      <c r="N49" s="24" t="n">
        <f aca="false">SUMIFS('Trade Log'!$E$4:$E$1003,'Trade Log'!$A$4:$A$1003,$A49,'Trade Log'!$C$4:$C$1003,"BUY")</f>
        <v>0</v>
      </c>
      <c r="O49" s="24" t="n">
        <f aca="false">SUMIFS('Trade Log'!$E$4:$E$1003,'Trade Log'!$A$4:$A$1003,$A49,'Trade Log'!$C$4:$C$1003,"TRIM")</f>
        <v>0</v>
      </c>
      <c r="P49" s="24" t="n">
        <f aca="false">SUMIFS('Trade Log'!$F$4:$F$1003,'Trade Log'!$A$4:$A$1003,$A49)</f>
        <v>0</v>
      </c>
      <c r="Q49" s="24" t="str">
        <f aca="false">IF(C49="","",F49+N(M49)+SUMIFS('Trade Log'!$H$4:$H$1003,'Trade Log'!$A$4:$A$1003,$A49))</f>
        <v/>
      </c>
      <c r="R49" s="25" t="str">
        <f aca="false">IF(C49="","",IF(COUNTIF('Trade Log'!$A$4:$A$1003,$A49)=0,G49,LOOKUP(2,1/('Trade Log'!$A$4:$A$1003=$A49),'Trade Log'!$K$4:$K$1003)))</f>
        <v/>
      </c>
      <c r="S49" s="24" t="str">
        <f aca="false">IF(C49="","",IF(COUNTIF('Trade Log'!$A$4:$A$1003,$A49)=0,K49,LOOKUP(2,1/('Trade Log'!$A$4:$A$1003=$A49),'Trade Log'!$J$4:$J$1003)))</f>
        <v/>
      </c>
      <c r="T49" s="24" t="n">
        <f aca="false">IF(OR(R49="",R49=0),0,S49/R49)</f>
        <v>0</v>
      </c>
      <c r="U49" s="26" t="str">
        <f aca="false">IF(A50="","",IF(AND(ABS(G50-R49)&lt;0.00000001,ABS(H50-T49)&lt;0.01,ABS(F50-Q49)&lt;0.01),"OK","CHECK NEXT START"))</f>
        <v/>
      </c>
      <c r="V49" s="26" t="str">
        <f aca="false">IF(C49="","",IF(U49="CHECK NEXT START","CHECK",IF(D49="","OPEN","CLOSED")))</f>
        <v/>
      </c>
      <c r="W49" s="27"/>
    </row>
    <row r="50" customFormat="false" ht="15" hidden="false" customHeight="true" outlineLevel="0" collapsed="false">
      <c r="A50" s="19" t="str">
        <f aca="false">IF(C50="","",ROW()-3)</f>
        <v/>
      </c>
      <c r="B50" s="20"/>
      <c r="C50" s="21"/>
      <c r="D50" s="21"/>
      <c r="E50" s="22"/>
      <c r="F50" s="22"/>
      <c r="G50" s="23"/>
      <c r="H50" s="22"/>
      <c r="I50" s="20"/>
      <c r="J50" s="20"/>
      <c r="K50" s="24" t="n">
        <f aca="false">IF(OR(G50="",H50=""),0,G50*H50)</f>
        <v>0</v>
      </c>
      <c r="L50" s="19" t="str">
        <f aca="false">IF(OR(C50="",'Start Here'!$D$12=""),"",MAX(0,INT((IF(D50="",'Start Here'!$D$12,D50)-C50)/7)+1))</f>
        <v/>
      </c>
      <c r="M50" s="24" t="str">
        <f aca="false">IF(L50="","",L50*E50)</f>
        <v/>
      </c>
      <c r="N50" s="24" t="n">
        <f aca="false">SUMIFS('Trade Log'!$E$4:$E$1003,'Trade Log'!$A$4:$A$1003,$A50,'Trade Log'!$C$4:$C$1003,"BUY")</f>
        <v>0</v>
      </c>
      <c r="O50" s="24" t="n">
        <f aca="false">SUMIFS('Trade Log'!$E$4:$E$1003,'Trade Log'!$A$4:$A$1003,$A50,'Trade Log'!$C$4:$C$1003,"TRIM")</f>
        <v>0</v>
      </c>
      <c r="P50" s="24" t="n">
        <f aca="false">SUMIFS('Trade Log'!$F$4:$F$1003,'Trade Log'!$A$4:$A$1003,$A50)</f>
        <v>0</v>
      </c>
      <c r="Q50" s="24" t="str">
        <f aca="false">IF(C50="","",F50+N(M50)+SUMIFS('Trade Log'!$H$4:$H$1003,'Trade Log'!$A$4:$A$1003,$A50))</f>
        <v/>
      </c>
      <c r="R50" s="25" t="str">
        <f aca="false">IF(C50="","",IF(COUNTIF('Trade Log'!$A$4:$A$1003,$A50)=0,G50,LOOKUP(2,1/('Trade Log'!$A$4:$A$1003=$A50),'Trade Log'!$K$4:$K$1003)))</f>
        <v/>
      </c>
      <c r="S50" s="24" t="str">
        <f aca="false">IF(C50="","",IF(COUNTIF('Trade Log'!$A$4:$A$1003,$A50)=0,K50,LOOKUP(2,1/('Trade Log'!$A$4:$A$1003=$A50),'Trade Log'!$J$4:$J$1003)))</f>
        <v/>
      </c>
      <c r="T50" s="24" t="n">
        <f aca="false">IF(OR(R50="",R50=0),0,S50/R50)</f>
        <v>0</v>
      </c>
      <c r="U50" s="26" t="str">
        <f aca="false">IF(A51="","",IF(AND(ABS(G51-R50)&lt;0.00000001,ABS(H51-T50)&lt;0.01,ABS(F51-Q50)&lt;0.01),"OK","CHECK NEXT START"))</f>
        <v/>
      </c>
      <c r="V50" s="26" t="str">
        <f aca="false">IF(C50="","",IF(U50="CHECK NEXT START","CHECK",IF(D50="","OPEN","CLOSED")))</f>
        <v/>
      </c>
      <c r="W50" s="27"/>
    </row>
    <row r="51" customFormat="false" ht="15" hidden="false" customHeight="true" outlineLevel="0" collapsed="false">
      <c r="A51" s="19" t="str">
        <f aca="false">IF(C51="","",ROW()-3)</f>
        <v/>
      </c>
      <c r="B51" s="20"/>
      <c r="C51" s="21"/>
      <c r="D51" s="21"/>
      <c r="E51" s="22"/>
      <c r="F51" s="22"/>
      <c r="G51" s="23"/>
      <c r="H51" s="22"/>
      <c r="I51" s="20"/>
      <c r="J51" s="20"/>
      <c r="K51" s="24" t="n">
        <f aca="false">IF(OR(G51="",H51=""),0,G51*H51)</f>
        <v>0</v>
      </c>
      <c r="L51" s="19" t="str">
        <f aca="false">IF(OR(C51="",'Start Here'!$D$12=""),"",MAX(0,INT((IF(D51="",'Start Here'!$D$12,D51)-C51)/7)+1))</f>
        <v/>
      </c>
      <c r="M51" s="24" t="str">
        <f aca="false">IF(L51="","",L51*E51)</f>
        <v/>
      </c>
      <c r="N51" s="24" t="n">
        <f aca="false">SUMIFS('Trade Log'!$E$4:$E$1003,'Trade Log'!$A$4:$A$1003,$A51,'Trade Log'!$C$4:$C$1003,"BUY")</f>
        <v>0</v>
      </c>
      <c r="O51" s="24" t="n">
        <f aca="false">SUMIFS('Trade Log'!$E$4:$E$1003,'Trade Log'!$A$4:$A$1003,$A51,'Trade Log'!$C$4:$C$1003,"TRIM")</f>
        <v>0</v>
      </c>
      <c r="P51" s="24" t="n">
        <f aca="false">SUMIFS('Trade Log'!$F$4:$F$1003,'Trade Log'!$A$4:$A$1003,$A51)</f>
        <v>0</v>
      </c>
      <c r="Q51" s="24" t="str">
        <f aca="false">IF(C51="","",F51+N(M51)+SUMIFS('Trade Log'!$H$4:$H$1003,'Trade Log'!$A$4:$A$1003,$A51))</f>
        <v/>
      </c>
      <c r="R51" s="25" t="str">
        <f aca="false">IF(C51="","",IF(COUNTIF('Trade Log'!$A$4:$A$1003,$A51)=0,G51,LOOKUP(2,1/('Trade Log'!$A$4:$A$1003=$A51),'Trade Log'!$K$4:$K$1003)))</f>
        <v/>
      </c>
      <c r="S51" s="24" t="str">
        <f aca="false">IF(C51="","",IF(COUNTIF('Trade Log'!$A$4:$A$1003,$A51)=0,K51,LOOKUP(2,1/('Trade Log'!$A$4:$A$1003=$A51),'Trade Log'!$J$4:$J$1003)))</f>
        <v/>
      </c>
      <c r="T51" s="24" t="n">
        <f aca="false">IF(OR(R51="",R51=0),0,S51/R51)</f>
        <v>0</v>
      </c>
      <c r="U51" s="26" t="str">
        <f aca="false">IF(A52="","",IF(AND(ABS(G52-R51)&lt;0.00000001,ABS(H52-T51)&lt;0.01,ABS(F52-Q51)&lt;0.01),"OK","CHECK NEXT START"))</f>
        <v/>
      </c>
      <c r="V51" s="26" t="str">
        <f aca="false">IF(C51="","",IF(U51="CHECK NEXT START","CHECK",IF(D51="","OPEN","CLOSED")))</f>
        <v/>
      </c>
      <c r="W51" s="27"/>
    </row>
    <row r="52" customFormat="false" ht="15" hidden="false" customHeight="true" outlineLevel="0" collapsed="false">
      <c r="A52" s="19" t="str">
        <f aca="false">IF(C52="","",ROW()-3)</f>
        <v/>
      </c>
      <c r="B52" s="20"/>
      <c r="C52" s="21"/>
      <c r="D52" s="21"/>
      <c r="E52" s="22"/>
      <c r="F52" s="22"/>
      <c r="G52" s="23"/>
      <c r="H52" s="22"/>
      <c r="I52" s="20"/>
      <c r="J52" s="20"/>
      <c r="K52" s="24" t="n">
        <f aca="false">IF(OR(G52="",H52=""),0,G52*H52)</f>
        <v>0</v>
      </c>
      <c r="L52" s="19" t="str">
        <f aca="false">IF(OR(C52="",'Start Here'!$D$12=""),"",MAX(0,INT((IF(D52="",'Start Here'!$D$12,D52)-C52)/7)+1))</f>
        <v/>
      </c>
      <c r="M52" s="24" t="str">
        <f aca="false">IF(L52="","",L52*E52)</f>
        <v/>
      </c>
      <c r="N52" s="24" t="n">
        <f aca="false">SUMIFS('Trade Log'!$E$4:$E$1003,'Trade Log'!$A$4:$A$1003,$A52,'Trade Log'!$C$4:$C$1003,"BUY")</f>
        <v>0</v>
      </c>
      <c r="O52" s="24" t="n">
        <f aca="false">SUMIFS('Trade Log'!$E$4:$E$1003,'Trade Log'!$A$4:$A$1003,$A52,'Trade Log'!$C$4:$C$1003,"TRIM")</f>
        <v>0</v>
      </c>
      <c r="P52" s="24" t="n">
        <f aca="false">SUMIFS('Trade Log'!$F$4:$F$1003,'Trade Log'!$A$4:$A$1003,$A52)</f>
        <v>0</v>
      </c>
      <c r="Q52" s="24" t="str">
        <f aca="false">IF(C52="","",F52+N(M52)+SUMIFS('Trade Log'!$H$4:$H$1003,'Trade Log'!$A$4:$A$1003,$A52))</f>
        <v/>
      </c>
      <c r="R52" s="25" t="str">
        <f aca="false">IF(C52="","",IF(COUNTIF('Trade Log'!$A$4:$A$1003,$A52)=0,G52,LOOKUP(2,1/('Trade Log'!$A$4:$A$1003=$A52),'Trade Log'!$K$4:$K$1003)))</f>
        <v/>
      </c>
      <c r="S52" s="24" t="str">
        <f aca="false">IF(C52="","",IF(COUNTIF('Trade Log'!$A$4:$A$1003,$A52)=0,K52,LOOKUP(2,1/('Trade Log'!$A$4:$A$1003=$A52),'Trade Log'!$J$4:$J$1003)))</f>
        <v/>
      </c>
      <c r="T52" s="24" t="n">
        <f aca="false">IF(OR(R52="",R52=0),0,S52/R52)</f>
        <v>0</v>
      </c>
      <c r="U52" s="26" t="str">
        <f aca="false">IF(A53="","",IF(AND(ABS(G53-R52)&lt;0.00000001,ABS(H53-T52)&lt;0.01,ABS(F53-Q52)&lt;0.01),"OK","CHECK NEXT START"))</f>
        <v/>
      </c>
      <c r="V52" s="26" t="str">
        <f aca="false">IF(C52="","",IF(U52="CHECK NEXT START","CHECK",IF(D52="","OPEN","CLOSED")))</f>
        <v/>
      </c>
      <c r="W52" s="27"/>
    </row>
    <row r="53" customFormat="false" ht="15" hidden="false" customHeight="true" outlineLevel="0" collapsed="false">
      <c r="A53" s="19" t="str">
        <f aca="false">IF(C53="","",ROW()-3)</f>
        <v/>
      </c>
      <c r="B53" s="20"/>
      <c r="C53" s="21"/>
      <c r="D53" s="21"/>
      <c r="E53" s="22"/>
      <c r="F53" s="22"/>
      <c r="G53" s="23"/>
      <c r="H53" s="22"/>
      <c r="I53" s="20"/>
      <c r="J53" s="20"/>
      <c r="K53" s="24" t="n">
        <f aca="false">IF(OR(G53="",H53=""),0,G53*H53)</f>
        <v>0</v>
      </c>
      <c r="L53" s="19" t="str">
        <f aca="false">IF(OR(C53="",'Start Here'!$D$12=""),"",MAX(0,INT((IF(D53="",'Start Here'!$D$12,D53)-C53)/7)+1))</f>
        <v/>
      </c>
      <c r="M53" s="24" t="str">
        <f aca="false">IF(L53="","",L53*E53)</f>
        <v/>
      </c>
      <c r="N53" s="24" t="n">
        <f aca="false">SUMIFS('Trade Log'!$E$4:$E$1003,'Trade Log'!$A$4:$A$1003,$A53,'Trade Log'!$C$4:$C$1003,"BUY")</f>
        <v>0</v>
      </c>
      <c r="O53" s="24" t="n">
        <f aca="false">SUMIFS('Trade Log'!$E$4:$E$1003,'Trade Log'!$A$4:$A$1003,$A53,'Trade Log'!$C$4:$C$1003,"TRIM")</f>
        <v>0</v>
      </c>
      <c r="P53" s="24" t="n">
        <f aca="false">SUMIFS('Trade Log'!$F$4:$F$1003,'Trade Log'!$A$4:$A$1003,$A53)</f>
        <v>0</v>
      </c>
      <c r="Q53" s="24" t="str">
        <f aca="false">IF(C53="","",F53+N(M53)+SUMIFS('Trade Log'!$H$4:$H$1003,'Trade Log'!$A$4:$A$1003,$A53))</f>
        <v/>
      </c>
      <c r="R53" s="25" t="str">
        <f aca="false">IF(C53="","",IF(COUNTIF('Trade Log'!$A$4:$A$1003,$A53)=0,G53,LOOKUP(2,1/('Trade Log'!$A$4:$A$1003=$A53),'Trade Log'!$K$4:$K$1003)))</f>
        <v/>
      </c>
      <c r="S53" s="24" t="str">
        <f aca="false">IF(C53="","",IF(COUNTIF('Trade Log'!$A$4:$A$1003,$A53)=0,K53,LOOKUP(2,1/('Trade Log'!$A$4:$A$1003=$A53),'Trade Log'!$J$4:$J$1003)))</f>
        <v/>
      </c>
      <c r="T53" s="24" t="n">
        <f aca="false">IF(OR(R53="",R53=0),0,S53/R53)</f>
        <v>0</v>
      </c>
      <c r="U53" s="26" t="str">
        <f aca="false">IF(A54="","",IF(AND(ABS(G54-R53)&lt;0.00000001,ABS(H54-T53)&lt;0.01,ABS(F54-Q53)&lt;0.01),"OK","CHECK NEXT START"))</f>
        <v/>
      </c>
      <c r="V53" s="26" t="str">
        <f aca="false">IF(C53="","",IF(U53="CHECK NEXT START","CHECK",IF(D53="","OPEN","CLOSED")))</f>
        <v/>
      </c>
      <c r="W53" s="27"/>
    </row>
    <row r="54" customFormat="false" ht="15" hidden="false" customHeight="true" outlineLevel="0" collapsed="false">
      <c r="A54" s="19" t="str">
        <f aca="false">IF(C54="","",ROW()-3)</f>
        <v/>
      </c>
      <c r="B54" s="20"/>
      <c r="C54" s="21"/>
      <c r="D54" s="21"/>
      <c r="E54" s="22"/>
      <c r="F54" s="22"/>
      <c r="G54" s="23"/>
      <c r="H54" s="22"/>
      <c r="I54" s="20"/>
      <c r="J54" s="20"/>
      <c r="K54" s="24" t="n">
        <f aca="false">IF(OR(G54="",H54=""),0,G54*H54)</f>
        <v>0</v>
      </c>
      <c r="L54" s="19" t="str">
        <f aca="false">IF(OR(C54="",'Start Here'!$D$12=""),"",MAX(0,INT((IF(D54="",'Start Here'!$D$12,D54)-C54)/7)+1))</f>
        <v/>
      </c>
      <c r="M54" s="24" t="str">
        <f aca="false">IF(L54="","",L54*E54)</f>
        <v/>
      </c>
      <c r="N54" s="24" t="n">
        <f aca="false">SUMIFS('Trade Log'!$E$4:$E$1003,'Trade Log'!$A$4:$A$1003,$A54,'Trade Log'!$C$4:$C$1003,"BUY")</f>
        <v>0</v>
      </c>
      <c r="O54" s="24" t="n">
        <f aca="false">SUMIFS('Trade Log'!$E$4:$E$1003,'Trade Log'!$A$4:$A$1003,$A54,'Trade Log'!$C$4:$C$1003,"TRIM")</f>
        <v>0</v>
      </c>
      <c r="P54" s="24" t="n">
        <f aca="false">SUMIFS('Trade Log'!$F$4:$F$1003,'Trade Log'!$A$4:$A$1003,$A54)</f>
        <v>0</v>
      </c>
      <c r="Q54" s="24" t="str">
        <f aca="false">IF(C54="","",F54+N(M54)+SUMIFS('Trade Log'!$H$4:$H$1003,'Trade Log'!$A$4:$A$1003,$A54))</f>
        <v/>
      </c>
      <c r="R54" s="25" t="str">
        <f aca="false">IF(C54="","",IF(COUNTIF('Trade Log'!$A$4:$A$1003,$A54)=0,G54,LOOKUP(2,1/('Trade Log'!$A$4:$A$1003=$A54),'Trade Log'!$K$4:$K$1003)))</f>
        <v/>
      </c>
      <c r="S54" s="24" t="str">
        <f aca="false">IF(C54="","",IF(COUNTIF('Trade Log'!$A$4:$A$1003,$A54)=0,K54,LOOKUP(2,1/('Trade Log'!$A$4:$A$1003=$A54),'Trade Log'!$J$4:$J$1003)))</f>
        <v/>
      </c>
      <c r="T54" s="24" t="n">
        <f aca="false">IF(OR(R54="",R54=0),0,S54/R54)</f>
        <v>0</v>
      </c>
      <c r="U54" s="26" t="str">
        <f aca="false">IF(A55="","",IF(AND(ABS(G55-R54)&lt;0.00000001,ABS(H55-T54)&lt;0.01,ABS(F55-Q54)&lt;0.01),"OK","CHECK NEXT START"))</f>
        <v/>
      </c>
      <c r="V54" s="26" t="str">
        <f aca="false">IF(C54="","",IF(U54="CHECK NEXT START","CHECK",IF(D54="","OPEN","CLOSED")))</f>
        <v/>
      </c>
      <c r="W54" s="27"/>
    </row>
    <row r="55" customFormat="false" ht="15" hidden="false" customHeight="true" outlineLevel="0" collapsed="false">
      <c r="A55" s="19" t="str">
        <f aca="false">IF(C55="","",ROW()-3)</f>
        <v/>
      </c>
      <c r="B55" s="20"/>
      <c r="C55" s="21"/>
      <c r="D55" s="21"/>
      <c r="E55" s="22"/>
      <c r="F55" s="22"/>
      <c r="G55" s="23"/>
      <c r="H55" s="22"/>
      <c r="I55" s="20"/>
      <c r="J55" s="20"/>
      <c r="K55" s="24" t="n">
        <f aca="false">IF(OR(G55="",H55=""),0,G55*H55)</f>
        <v>0</v>
      </c>
      <c r="L55" s="19" t="str">
        <f aca="false">IF(OR(C55="",'Start Here'!$D$12=""),"",MAX(0,INT((IF(D55="",'Start Here'!$D$12,D55)-C55)/7)+1))</f>
        <v/>
      </c>
      <c r="M55" s="24" t="str">
        <f aca="false">IF(L55="","",L55*E55)</f>
        <v/>
      </c>
      <c r="N55" s="24" t="n">
        <f aca="false">SUMIFS('Trade Log'!$E$4:$E$1003,'Trade Log'!$A$4:$A$1003,$A55,'Trade Log'!$C$4:$C$1003,"BUY")</f>
        <v>0</v>
      </c>
      <c r="O55" s="24" t="n">
        <f aca="false">SUMIFS('Trade Log'!$E$4:$E$1003,'Trade Log'!$A$4:$A$1003,$A55,'Trade Log'!$C$4:$C$1003,"TRIM")</f>
        <v>0</v>
      </c>
      <c r="P55" s="24" t="n">
        <f aca="false">SUMIFS('Trade Log'!$F$4:$F$1003,'Trade Log'!$A$4:$A$1003,$A55)</f>
        <v>0</v>
      </c>
      <c r="Q55" s="24" t="str">
        <f aca="false">IF(C55="","",F55+N(M55)+SUMIFS('Trade Log'!$H$4:$H$1003,'Trade Log'!$A$4:$A$1003,$A55))</f>
        <v/>
      </c>
      <c r="R55" s="25" t="str">
        <f aca="false">IF(C55="","",IF(COUNTIF('Trade Log'!$A$4:$A$1003,$A55)=0,G55,LOOKUP(2,1/('Trade Log'!$A$4:$A$1003=$A55),'Trade Log'!$K$4:$K$1003)))</f>
        <v/>
      </c>
      <c r="S55" s="24" t="str">
        <f aca="false">IF(C55="","",IF(COUNTIF('Trade Log'!$A$4:$A$1003,$A55)=0,K55,LOOKUP(2,1/('Trade Log'!$A$4:$A$1003=$A55),'Trade Log'!$J$4:$J$1003)))</f>
        <v/>
      </c>
      <c r="T55" s="24" t="n">
        <f aca="false">IF(OR(R55="",R55=0),0,S55/R55)</f>
        <v>0</v>
      </c>
      <c r="U55" s="26" t="str">
        <f aca="false">IF(A56="","",IF(AND(ABS(G56-R55)&lt;0.00000001,ABS(H56-T55)&lt;0.01,ABS(F56-Q55)&lt;0.01),"OK","CHECK NEXT START"))</f>
        <v/>
      </c>
      <c r="V55" s="26" t="str">
        <f aca="false">IF(C55="","",IF(U55="CHECK NEXT START","CHECK",IF(D55="","OPEN","CLOSED")))</f>
        <v/>
      </c>
      <c r="W55" s="27"/>
    </row>
    <row r="56" customFormat="false" ht="15" hidden="false" customHeight="true" outlineLevel="0" collapsed="false">
      <c r="A56" s="19" t="str">
        <f aca="false">IF(C56="","",ROW()-3)</f>
        <v/>
      </c>
      <c r="B56" s="20"/>
      <c r="C56" s="21"/>
      <c r="D56" s="21"/>
      <c r="E56" s="22"/>
      <c r="F56" s="22"/>
      <c r="G56" s="23"/>
      <c r="H56" s="22"/>
      <c r="I56" s="20"/>
      <c r="J56" s="20"/>
      <c r="K56" s="24" t="n">
        <f aca="false">IF(OR(G56="",H56=""),0,G56*H56)</f>
        <v>0</v>
      </c>
      <c r="L56" s="19" t="str">
        <f aca="false">IF(OR(C56="",'Start Here'!$D$12=""),"",MAX(0,INT((IF(D56="",'Start Here'!$D$12,D56)-C56)/7)+1))</f>
        <v/>
      </c>
      <c r="M56" s="24" t="str">
        <f aca="false">IF(L56="","",L56*E56)</f>
        <v/>
      </c>
      <c r="N56" s="24" t="n">
        <f aca="false">SUMIFS('Trade Log'!$E$4:$E$1003,'Trade Log'!$A$4:$A$1003,$A56,'Trade Log'!$C$4:$C$1003,"BUY")</f>
        <v>0</v>
      </c>
      <c r="O56" s="24" t="n">
        <f aca="false">SUMIFS('Trade Log'!$E$4:$E$1003,'Trade Log'!$A$4:$A$1003,$A56,'Trade Log'!$C$4:$C$1003,"TRIM")</f>
        <v>0</v>
      </c>
      <c r="P56" s="24" t="n">
        <f aca="false">SUMIFS('Trade Log'!$F$4:$F$1003,'Trade Log'!$A$4:$A$1003,$A56)</f>
        <v>0</v>
      </c>
      <c r="Q56" s="24" t="str">
        <f aca="false">IF(C56="","",F56+N(M56)+SUMIFS('Trade Log'!$H$4:$H$1003,'Trade Log'!$A$4:$A$1003,$A56))</f>
        <v/>
      </c>
      <c r="R56" s="25" t="str">
        <f aca="false">IF(C56="","",IF(COUNTIF('Trade Log'!$A$4:$A$1003,$A56)=0,G56,LOOKUP(2,1/('Trade Log'!$A$4:$A$1003=$A56),'Trade Log'!$K$4:$K$1003)))</f>
        <v/>
      </c>
      <c r="S56" s="24" t="str">
        <f aca="false">IF(C56="","",IF(COUNTIF('Trade Log'!$A$4:$A$1003,$A56)=0,K56,LOOKUP(2,1/('Trade Log'!$A$4:$A$1003=$A56),'Trade Log'!$J$4:$J$1003)))</f>
        <v/>
      </c>
      <c r="T56" s="24" t="n">
        <f aca="false">IF(OR(R56="",R56=0),0,S56/R56)</f>
        <v>0</v>
      </c>
      <c r="U56" s="26" t="str">
        <f aca="false">IF(A57="","",IF(AND(ABS(G57-R56)&lt;0.00000001,ABS(H57-T56)&lt;0.01,ABS(F57-Q56)&lt;0.01),"OK","CHECK NEXT START"))</f>
        <v/>
      </c>
      <c r="V56" s="26" t="str">
        <f aca="false">IF(C56="","",IF(U56="CHECK NEXT START","CHECK",IF(D56="","OPEN","CLOSED")))</f>
        <v/>
      </c>
      <c r="W56" s="27"/>
    </row>
    <row r="57" customFormat="false" ht="15" hidden="false" customHeight="true" outlineLevel="0" collapsed="false">
      <c r="A57" s="19" t="str">
        <f aca="false">IF(C57="","",ROW()-3)</f>
        <v/>
      </c>
      <c r="B57" s="20"/>
      <c r="C57" s="21"/>
      <c r="D57" s="21"/>
      <c r="E57" s="22"/>
      <c r="F57" s="22"/>
      <c r="G57" s="23"/>
      <c r="H57" s="22"/>
      <c r="I57" s="20"/>
      <c r="J57" s="20"/>
      <c r="K57" s="24" t="n">
        <f aca="false">IF(OR(G57="",H57=""),0,G57*H57)</f>
        <v>0</v>
      </c>
      <c r="L57" s="19" t="str">
        <f aca="false">IF(OR(C57="",'Start Here'!$D$12=""),"",MAX(0,INT((IF(D57="",'Start Here'!$D$12,D57)-C57)/7)+1))</f>
        <v/>
      </c>
      <c r="M57" s="24" t="str">
        <f aca="false">IF(L57="","",L57*E57)</f>
        <v/>
      </c>
      <c r="N57" s="24" t="n">
        <f aca="false">SUMIFS('Trade Log'!$E$4:$E$1003,'Trade Log'!$A$4:$A$1003,$A57,'Trade Log'!$C$4:$C$1003,"BUY")</f>
        <v>0</v>
      </c>
      <c r="O57" s="24" t="n">
        <f aca="false">SUMIFS('Trade Log'!$E$4:$E$1003,'Trade Log'!$A$4:$A$1003,$A57,'Trade Log'!$C$4:$C$1003,"TRIM")</f>
        <v>0</v>
      </c>
      <c r="P57" s="24" t="n">
        <f aca="false">SUMIFS('Trade Log'!$F$4:$F$1003,'Trade Log'!$A$4:$A$1003,$A57)</f>
        <v>0</v>
      </c>
      <c r="Q57" s="24" t="str">
        <f aca="false">IF(C57="","",F57+N(M57)+SUMIFS('Trade Log'!$H$4:$H$1003,'Trade Log'!$A$4:$A$1003,$A57))</f>
        <v/>
      </c>
      <c r="R57" s="25" t="str">
        <f aca="false">IF(C57="","",IF(COUNTIF('Trade Log'!$A$4:$A$1003,$A57)=0,G57,LOOKUP(2,1/('Trade Log'!$A$4:$A$1003=$A57),'Trade Log'!$K$4:$K$1003)))</f>
        <v/>
      </c>
      <c r="S57" s="24" t="str">
        <f aca="false">IF(C57="","",IF(COUNTIF('Trade Log'!$A$4:$A$1003,$A57)=0,K57,LOOKUP(2,1/('Trade Log'!$A$4:$A$1003=$A57),'Trade Log'!$J$4:$J$1003)))</f>
        <v/>
      </c>
      <c r="T57" s="24" t="n">
        <f aca="false">IF(OR(R57="",R57=0),0,S57/R57)</f>
        <v>0</v>
      </c>
      <c r="U57" s="26" t="str">
        <f aca="false">IF(A58="","",IF(AND(ABS(G58-R57)&lt;0.00000001,ABS(H58-T57)&lt;0.01,ABS(F58-Q57)&lt;0.01),"OK","CHECK NEXT START"))</f>
        <v/>
      </c>
      <c r="V57" s="26" t="str">
        <f aca="false">IF(C57="","",IF(U57="CHECK NEXT START","CHECK",IF(D57="","OPEN","CLOSED")))</f>
        <v/>
      </c>
      <c r="W57" s="27"/>
    </row>
    <row r="58" customFormat="false" ht="15" hidden="false" customHeight="true" outlineLevel="0" collapsed="false">
      <c r="A58" s="19" t="str">
        <f aca="false">IF(C58="","",ROW()-3)</f>
        <v/>
      </c>
      <c r="B58" s="20"/>
      <c r="C58" s="21"/>
      <c r="D58" s="21"/>
      <c r="E58" s="22"/>
      <c r="F58" s="22"/>
      <c r="G58" s="23"/>
      <c r="H58" s="22"/>
      <c r="I58" s="20"/>
      <c r="J58" s="20"/>
      <c r="K58" s="24" t="n">
        <f aca="false">IF(OR(G58="",H58=""),0,G58*H58)</f>
        <v>0</v>
      </c>
      <c r="L58" s="19" t="str">
        <f aca="false">IF(OR(C58="",'Start Here'!$D$12=""),"",MAX(0,INT((IF(D58="",'Start Here'!$D$12,D58)-C58)/7)+1))</f>
        <v/>
      </c>
      <c r="M58" s="24" t="str">
        <f aca="false">IF(L58="","",L58*E58)</f>
        <v/>
      </c>
      <c r="N58" s="24" t="n">
        <f aca="false">SUMIFS('Trade Log'!$E$4:$E$1003,'Trade Log'!$A$4:$A$1003,$A58,'Trade Log'!$C$4:$C$1003,"BUY")</f>
        <v>0</v>
      </c>
      <c r="O58" s="24" t="n">
        <f aca="false">SUMIFS('Trade Log'!$E$4:$E$1003,'Trade Log'!$A$4:$A$1003,$A58,'Trade Log'!$C$4:$C$1003,"TRIM")</f>
        <v>0</v>
      </c>
      <c r="P58" s="24" t="n">
        <f aca="false">SUMIFS('Trade Log'!$F$4:$F$1003,'Trade Log'!$A$4:$A$1003,$A58)</f>
        <v>0</v>
      </c>
      <c r="Q58" s="24" t="str">
        <f aca="false">IF(C58="","",F58+N(M58)+SUMIFS('Trade Log'!$H$4:$H$1003,'Trade Log'!$A$4:$A$1003,$A58))</f>
        <v/>
      </c>
      <c r="R58" s="25" t="str">
        <f aca="false">IF(C58="","",IF(COUNTIF('Trade Log'!$A$4:$A$1003,$A58)=0,G58,LOOKUP(2,1/('Trade Log'!$A$4:$A$1003=$A58),'Trade Log'!$K$4:$K$1003)))</f>
        <v/>
      </c>
      <c r="S58" s="24" t="str">
        <f aca="false">IF(C58="","",IF(COUNTIF('Trade Log'!$A$4:$A$1003,$A58)=0,K58,LOOKUP(2,1/('Trade Log'!$A$4:$A$1003=$A58),'Trade Log'!$J$4:$J$1003)))</f>
        <v/>
      </c>
      <c r="T58" s="24" t="n">
        <f aca="false">IF(OR(R58="",R58=0),0,S58/R58)</f>
        <v>0</v>
      </c>
      <c r="U58" s="26" t="str">
        <f aca="false">IF(A59="","",IF(AND(ABS(G59-R58)&lt;0.00000001,ABS(H59-T58)&lt;0.01,ABS(F59-Q58)&lt;0.01),"OK","CHECK NEXT START"))</f>
        <v/>
      </c>
      <c r="V58" s="26" t="str">
        <f aca="false">IF(C58="","",IF(U58="CHECK NEXT START","CHECK",IF(D58="","OPEN","CLOSED")))</f>
        <v/>
      </c>
      <c r="W58" s="27"/>
    </row>
    <row r="59" customFormat="false" ht="15" hidden="false" customHeight="true" outlineLevel="0" collapsed="false">
      <c r="A59" s="19" t="str">
        <f aca="false">IF(C59="","",ROW()-3)</f>
        <v/>
      </c>
      <c r="B59" s="20"/>
      <c r="C59" s="21"/>
      <c r="D59" s="21"/>
      <c r="E59" s="22"/>
      <c r="F59" s="22"/>
      <c r="G59" s="23"/>
      <c r="H59" s="22"/>
      <c r="I59" s="20"/>
      <c r="J59" s="20"/>
      <c r="K59" s="24" t="n">
        <f aca="false">IF(OR(G59="",H59=""),0,G59*H59)</f>
        <v>0</v>
      </c>
      <c r="L59" s="19" t="str">
        <f aca="false">IF(OR(C59="",'Start Here'!$D$12=""),"",MAX(0,INT((IF(D59="",'Start Here'!$D$12,D59)-C59)/7)+1))</f>
        <v/>
      </c>
      <c r="M59" s="24" t="str">
        <f aca="false">IF(L59="","",L59*E59)</f>
        <v/>
      </c>
      <c r="N59" s="24" t="n">
        <f aca="false">SUMIFS('Trade Log'!$E$4:$E$1003,'Trade Log'!$A$4:$A$1003,$A59,'Trade Log'!$C$4:$C$1003,"BUY")</f>
        <v>0</v>
      </c>
      <c r="O59" s="24" t="n">
        <f aca="false">SUMIFS('Trade Log'!$E$4:$E$1003,'Trade Log'!$A$4:$A$1003,$A59,'Trade Log'!$C$4:$C$1003,"TRIM")</f>
        <v>0</v>
      </c>
      <c r="P59" s="24" t="n">
        <f aca="false">SUMIFS('Trade Log'!$F$4:$F$1003,'Trade Log'!$A$4:$A$1003,$A59)</f>
        <v>0</v>
      </c>
      <c r="Q59" s="24" t="str">
        <f aca="false">IF(C59="","",F59+N(M59)+SUMIFS('Trade Log'!$H$4:$H$1003,'Trade Log'!$A$4:$A$1003,$A59))</f>
        <v/>
      </c>
      <c r="R59" s="25" t="str">
        <f aca="false">IF(C59="","",IF(COUNTIF('Trade Log'!$A$4:$A$1003,$A59)=0,G59,LOOKUP(2,1/('Trade Log'!$A$4:$A$1003=$A59),'Trade Log'!$K$4:$K$1003)))</f>
        <v/>
      </c>
      <c r="S59" s="24" t="str">
        <f aca="false">IF(C59="","",IF(COUNTIF('Trade Log'!$A$4:$A$1003,$A59)=0,K59,LOOKUP(2,1/('Trade Log'!$A$4:$A$1003=$A59),'Trade Log'!$J$4:$J$1003)))</f>
        <v/>
      </c>
      <c r="T59" s="24" t="n">
        <f aca="false">IF(OR(R59="",R59=0),0,S59/R59)</f>
        <v>0</v>
      </c>
      <c r="U59" s="26" t="str">
        <f aca="false">IF(A60="","",IF(AND(ABS(G60-R59)&lt;0.00000001,ABS(H60-T59)&lt;0.01,ABS(F60-Q59)&lt;0.01),"OK","CHECK NEXT START"))</f>
        <v/>
      </c>
      <c r="V59" s="26" t="str">
        <f aca="false">IF(C59="","",IF(U59="CHECK NEXT START","CHECK",IF(D59="","OPEN","CLOSED")))</f>
        <v/>
      </c>
      <c r="W59" s="27"/>
    </row>
    <row r="60" customFormat="false" ht="15" hidden="false" customHeight="true" outlineLevel="0" collapsed="false">
      <c r="A60" s="19" t="str">
        <f aca="false">IF(C60="","",ROW()-3)</f>
        <v/>
      </c>
      <c r="B60" s="20"/>
      <c r="C60" s="21"/>
      <c r="D60" s="21"/>
      <c r="E60" s="22"/>
      <c r="F60" s="22"/>
      <c r="G60" s="23"/>
      <c r="H60" s="22"/>
      <c r="I60" s="20"/>
      <c r="J60" s="20"/>
      <c r="K60" s="24" t="n">
        <f aca="false">IF(OR(G60="",H60=""),0,G60*H60)</f>
        <v>0</v>
      </c>
      <c r="L60" s="19" t="str">
        <f aca="false">IF(OR(C60="",'Start Here'!$D$12=""),"",MAX(0,INT((IF(D60="",'Start Here'!$D$12,D60)-C60)/7)+1))</f>
        <v/>
      </c>
      <c r="M60" s="24" t="str">
        <f aca="false">IF(L60="","",L60*E60)</f>
        <v/>
      </c>
      <c r="N60" s="24" t="n">
        <f aca="false">SUMIFS('Trade Log'!$E$4:$E$1003,'Trade Log'!$A$4:$A$1003,$A60,'Trade Log'!$C$4:$C$1003,"BUY")</f>
        <v>0</v>
      </c>
      <c r="O60" s="24" t="n">
        <f aca="false">SUMIFS('Trade Log'!$E$4:$E$1003,'Trade Log'!$A$4:$A$1003,$A60,'Trade Log'!$C$4:$C$1003,"TRIM")</f>
        <v>0</v>
      </c>
      <c r="P60" s="24" t="n">
        <f aca="false">SUMIFS('Trade Log'!$F$4:$F$1003,'Trade Log'!$A$4:$A$1003,$A60)</f>
        <v>0</v>
      </c>
      <c r="Q60" s="24" t="str">
        <f aca="false">IF(C60="","",F60+N(M60)+SUMIFS('Trade Log'!$H$4:$H$1003,'Trade Log'!$A$4:$A$1003,$A60))</f>
        <v/>
      </c>
      <c r="R60" s="25" t="str">
        <f aca="false">IF(C60="","",IF(COUNTIF('Trade Log'!$A$4:$A$1003,$A60)=0,G60,LOOKUP(2,1/('Trade Log'!$A$4:$A$1003=$A60),'Trade Log'!$K$4:$K$1003)))</f>
        <v/>
      </c>
      <c r="S60" s="24" t="str">
        <f aca="false">IF(C60="","",IF(COUNTIF('Trade Log'!$A$4:$A$1003,$A60)=0,K60,LOOKUP(2,1/('Trade Log'!$A$4:$A$1003=$A60),'Trade Log'!$J$4:$J$1003)))</f>
        <v/>
      </c>
      <c r="T60" s="24" t="n">
        <f aca="false">IF(OR(R60="",R60=0),0,S60/R60)</f>
        <v>0</v>
      </c>
      <c r="U60" s="26" t="str">
        <f aca="false">IF(A61="","",IF(AND(ABS(G61-R60)&lt;0.00000001,ABS(H61-T60)&lt;0.01,ABS(F61-Q60)&lt;0.01),"OK","CHECK NEXT START"))</f>
        <v/>
      </c>
      <c r="V60" s="26" t="str">
        <f aca="false">IF(C60="","",IF(U60="CHECK NEXT START","CHECK",IF(D60="","OPEN","CLOSED")))</f>
        <v/>
      </c>
      <c r="W60" s="27"/>
    </row>
    <row r="61" customFormat="false" ht="15" hidden="false" customHeight="true" outlineLevel="0" collapsed="false">
      <c r="A61" s="19" t="str">
        <f aca="false">IF(C61="","",ROW()-3)</f>
        <v/>
      </c>
      <c r="B61" s="20"/>
      <c r="C61" s="21"/>
      <c r="D61" s="21"/>
      <c r="E61" s="22"/>
      <c r="F61" s="22"/>
      <c r="G61" s="23"/>
      <c r="H61" s="22"/>
      <c r="I61" s="20"/>
      <c r="J61" s="20"/>
      <c r="K61" s="24" t="n">
        <f aca="false">IF(OR(G61="",H61=""),0,G61*H61)</f>
        <v>0</v>
      </c>
      <c r="L61" s="19" t="str">
        <f aca="false">IF(OR(C61="",'Start Here'!$D$12=""),"",MAX(0,INT((IF(D61="",'Start Here'!$D$12,D61)-C61)/7)+1))</f>
        <v/>
      </c>
      <c r="M61" s="24" t="str">
        <f aca="false">IF(L61="","",L61*E61)</f>
        <v/>
      </c>
      <c r="N61" s="24" t="n">
        <f aca="false">SUMIFS('Trade Log'!$E$4:$E$1003,'Trade Log'!$A$4:$A$1003,$A61,'Trade Log'!$C$4:$C$1003,"BUY")</f>
        <v>0</v>
      </c>
      <c r="O61" s="24" t="n">
        <f aca="false">SUMIFS('Trade Log'!$E$4:$E$1003,'Trade Log'!$A$4:$A$1003,$A61,'Trade Log'!$C$4:$C$1003,"TRIM")</f>
        <v>0</v>
      </c>
      <c r="P61" s="24" t="n">
        <f aca="false">SUMIFS('Trade Log'!$F$4:$F$1003,'Trade Log'!$A$4:$A$1003,$A61)</f>
        <v>0</v>
      </c>
      <c r="Q61" s="24" t="str">
        <f aca="false">IF(C61="","",F61+N(M61)+SUMIFS('Trade Log'!$H$4:$H$1003,'Trade Log'!$A$4:$A$1003,$A61))</f>
        <v/>
      </c>
      <c r="R61" s="25" t="str">
        <f aca="false">IF(C61="","",IF(COUNTIF('Trade Log'!$A$4:$A$1003,$A61)=0,G61,LOOKUP(2,1/('Trade Log'!$A$4:$A$1003=$A61),'Trade Log'!$K$4:$K$1003)))</f>
        <v/>
      </c>
      <c r="S61" s="24" t="str">
        <f aca="false">IF(C61="","",IF(COUNTIF('Trade Log'!$A$4:$A$1003,$A61)=0,K61,LOOKUP(2,1/('Trade Log'!$A$4:$A$1003=$A61),'Trade Log'!$J$4:$J$1003)))</f>
        <v/>
      </c>
      <c r="T61" s="24" t="n">
        <f aca="false">IF(OR(R61="",R61=0),0,S61/R61)</f>
        <v>0</v>
      </c>
      <c r="U61" s="26" t="str">
        <f aca="false">IF(A62="","",IF(AND(ABS(G62-R61)&lt;0.00000001,ABS(H62-T61)&lt;0.01,ABS(F62-Q61)&lt;0.01),"OK","CHECK NEXT START"))</f>
        <v/>
      </c>
      <c r="V61" s="26" t="str">
        <f aca="false">IF(C61="","",IF(U61="CHECK NEXT START","CHECK",IF(D61="","OPEN","CLOSED")))</f>
        <v/>
      </c>
      <c r="W61" s="27"/>
    </row>
    <row r="62" customFormat="false" ht="15" hidden="false" customHeight="true" outlineLevel="0" collapsed="false">
      <c r="A62" s="19" t="str">
        <f aca="false">IF(C62="","",ROW()-3)</f>
        <v/>
      </c>
      <c r="B62" s="20"/>
      <c r="C62" s="21"/>
      <c r="D62" s="21"/>
      <c r="E62" s="22"/>
      <c r="F62" s="22"/>
      <c r="G62" s="23"/>
      <c r="H62" s="22"/>
      <c r="I62" s="20"/>
      <c r="J62" s="20"/>
      <c r="K62" s="24" t="n">
        <f aca="false">IF(OR(G62="",H62=""),0,G62*H62)</f>
        <v>0</v>
      </c>
      <c r="L62" s="19" t="str">
        <f aca="false">IF(OR(C62="",'Start Here'!$D$12=""),"",MAX(0,INT((IF(D62="",'Start Here'!$D$12,D62)-C62)/7)+1))</f>
        <v/>
      </c>
      <c r="M62" s="24" t="str">
        <f aca="false">IF(L62="","",L62*E62)</f>
        <v/>
      </c>
      <c r="N62" s="24" t="n">
        <f aca="false">SUMIFS('Trade Log'!$E$4:$E$1003,'Trade Log'!$A$4:$A$1003,$A62,'Trade Log'!$C$4:$C$1003,"BUY")</f>
        <v>0</v>
      </c>
      <c r="O62" s="24" t="n">
        <f aca="false">SUMIFS('Trade Log'!$E$4:$E$1003,'Trade Log'!$A$4:$A$1003,$A62,'Trade Log'!$C$4:$C$1003,"TRIM")</f>
        <v>0</v>
      </c>
      <c r="P62" s="24" t="n">
        <f aca="false">SUMIFS('Trade Log'!$F$4:$F$1003,'Trade Log'!$A$4:$A$1003,$A62)</f>
        <v>0</v>
      </c>
      <c r="Q62" s="24" t="str">
        <f aca="false">IF(C62="","",F62+N(M62)+SUMIFS('Trade Log'!$H$4:$H$1003,'Trade Log'!$A$4:$A$1003,$A62))</f>
        <v/>
      </c>
      <c r="R62" s="25" t="str">
        <f aca="false">IF(C62="","",IF(COUNTIF('Trade Log'!$A$4:$A$1003,$A62)=0,G62,LOOKUP(2,1/('Trade Log'!$A$4:$A$1003=$A62),'Trade Log'!$K$4:$K$1003)))</f>
        <v/>
      </c>
      <c r="S62" s="24" t="str">
        <f aca="false">IF(C62="","",IF(COUNTIF('Trade Log'!$A$4:$A$1003,$A62)=0,K62,LOOKUP(2,1/('Trade Log'!$A$4:$A$1003=$A62),'Trade Log'!$J$4:$J$1003)))</f>
        <v/>
      </c>
      <c r="T62" s="24" t="n">
        <f aca="false">IF(OR(R62="",R62=0),0,S62/R62)</f>
        <v>0</v>
      </c>
      <c r="U62" s="26" t="str">
        <f aca="false">IF(A63="","",IF(AND(ABS(G63-R62)&lt;0.00000001,ABS(H63-T62)&lt;0.01,ABS(F63-Q62)&lt;0.01),"OK","CHECK NEXT START"))</f>
        <v/>
      </c>
      <c r="V62" s="26" t="str">
        <f aca="false">IF(C62="","",IF(U62="CHECK NEXT START","CHECK",IF(D62="","OPEN","CLOSED")))</f>
        <v/>
      </c>
      <c r="W62" s="27"/>
    </row>
    <row r="63" customFormat="false" ht="15" hidden="false" customHeight="true" outlineLevel="0" collapsed="false">
      <c r="A63" s="19" t="str">
        <f aca="false">IF(C63="","",ROW()-3)</f>
        <v/>
      </c>
      <c r="B63" s="20"/>
      <c r="C63" s="21"/>
      <c r="D63" s="21"/>
      <c r="E63" s="22"/>
      <c r="F63" s="22"/>
      <c r="G63" s="23"/>
      <c r="H63" s="22"/>
      <c r="I63" s="20"/>
      <c r="J63" s="20"/>
      <c r="K63" s="24" t="n">
        <f aca="false">IF(OR(G63="",H63=""),0,G63*H63)</f>
        <v>0</v>
      </c>
      <c r="L63" s="19" t="str">
        <f aca="false">IF(OR(C63="",'Start Here'!$D$12=""),"",MAX(0,INT((IF(D63="",'Start Here'!$D$12,D63)-C63)/7)+1))</f>
        <v/>
      </c>
      <c r="M63" s="24" t="str">
        <f aca="false">IF(L63="","",L63*E63)</f>
        <v/>
      </c>
      <c r="N63" s="24" t="n">
        <f aca="false">SUMIFS('Trade Log'!$E$4:$E$1003,'Trade Log'!$A$4:$A$1003,$A63,'Trade Log'!$C$4:$C$1003,"BUY")</f>
        <v>0</v>
      </c>
      <c r="O63" s="24" t="n">
        <f aca="false">SUMIFS('Trade Log'!$E$4:$E$1003,'Trade Log'!$A$4:$A$1003,$A63,'Trade Log'!$C$4:$C$1003,"TRIM")</f>
        <v>0</v>
      </c>
      <c r="P63" s="24" t="n">
        <f aca="false">SUMIFS('Trade Log'!$F$4:$F$1003,'Trade Log'!$A$4:$A$1003,$A63)</f>
        <v>0</v>
      </c>
      <c r="Q63" s="24" t="str">
        <f aca="false">IF(C63="","",F63+N(M63)+SUMIFS('Trade Log'!$H$4:$H$1003,'Trade Log'!$A$4:$A$1003,$A63))</f>
        <v/>
      </c>
      <c r="R63" s="25" t="str">
        <f aca="false">IF(C63="","",IF(COUNTIF('Trade Log'!$A$4:$A$1003,$A63)=0,G63,LOOKUP(2,1/('Trade Log'!$A$4:$A$1003=$A63),'Trade Log'!$K$4:$K$1003)))</f>
        <v/>
      </c>
      <c r="S63" s="24" t="str">
        <f aca="false">IF(C63="","",IF(COUNTIF('Trade Log'!$A$4:$A$1003,$A63)=0,K63,LOOKUP(2,1/('Trade Log'!$A$4:$A$1003=$A63),'Trade Log'!$J$4:$J$1003)))</f>
        <v/>
      </c>
      <c r="T63" s="24" t="n">
        <f aca="false">IF(OR(R63="",R63=0),0,S63/R63)</f>
        <v>0</v>
      </c>
      <c r="U63" s="26" t="str">
        <f aca="false">IF(A64="","",IF(AND(ABS(G64-R63)&lt;0.00000001,ABS(H64-T63)&lt;0.01,ABS(F64-Q63)&lt;0.01),"OK","CHECK NEXT START"))</f>
        <v/>
      </c>
      <c r="V63" s="26" t="str">
        <f aca="false">IF(C63="","",IF(U63="CHECK NEXT START","CHECK",IF(D63="","OPEN","CLOSED")))</f>
        <v/>
      </c>
      <c r="W63" s="27"/>
    </row>
    <row r="64" customFormat="false" ht="15" hidden="false" customHeight="true" outlineLevel="0" collapsed="false">
      <c r="A64" s="19" t="str">
        <f aca="false">IF(C64="","",ROW()-3)</f>
        <v/>
      </c>
      <c r="B64" s="20"/>
      <c r="C64" s="21"/>
      <c r="D64" s="21"/>
      <c r="E64" s="22"/>
      <c r="F64" s="22"/>
      <c r="G64" s="23"/>
      <c r="H64" s="22"/>
      <c r="I64" s="20"/>
      <c r="J64" s="20"/>
      <c r="K64" s="24" t="n">
        <f aca="false">IF(OR(G64="",H64=""),0,G64*H64)</f>
        <v>0</v>
      </c>
      <c r="L64" s="19" t="str">
        <f aca="false">IF(OR(C64="",'Start Here'!$D$12=""),"",MAX(0,INT((IF(D64="",'Start Here'!$D$12,D64)-C64)/7)+1))</f>
        <v/>
      </c>
      <c r="M64" s="24" t="str">
        <f aca="false">IF(L64="","",L64*E64)</f>
        <v/>
      </c>
      <c r="N64" s="24" t="n">
        <f aca="false">SUMIFS('Trade Log'!$E$4:$E$1003,'Trade Log'!$A$4:$A$1003,$A64,'Trade Log'!$C$4:$C$1003,"BUY")</f>
        <v>0</v>
      </c>
      <c r="O64" s="24" t="n">
        <f aca="false">SUMIFS('Trade Log'!$E$4:$E$1003,'Trade Log'!$A$4:$A$1003,$A64,'Trade Log'!$C$4:$C$1003,"TRIM")</f>
        <v>0</v>
      </c>
      <c r="P64" s="24" t="n">
        <f aca="false">SUMIFS('Trade Log'!$F$4:$F$1003,'Trade Log'!$A$4:$A$1003,$A64)</f>
        <v>0</v>
      </c>
      <c r="Q64" s="24" t="str">
        <f aca="false">IF(C64="","",F64+N(M64)+SUMIFS('Trade Log'!$H$4:$H$1003,'Trade Log'!$A$4:$A$1003,$A64))</f>
        <v/>
      </c>
      <c r="R64" s="25" t="str">
        <f aca="false">IF(C64="","",IF(COUNTIF('Trade Log'!$A$4:$A$1003,$A64)=0,G64,LOOKUP(2,1/('Trade Log'!$A$4:$A$1003=$A64),'Trade Log'!$K$4:$K$1003)))</f>
        <v/>
      </c>
      <c r="S64" s="24" t="str">
        <f aca="false">IF(C64="","",IF(COUNTIF('Trade Log'!$A$4:$A$1003,$A64)=0,K64,LOOKUP(2,1/('Trade Log'!$A$4:$A$1003=$A64),'Trade Log'!$J$4:$J$1003)))</f>
        <v/>
      </c>
      <c r="T64" s="24" t="n">
        <f aca="false">IF(OR(R64="",R64=0),0,S64/R64)</f>
        <v>0</v>
      </c>
      <c r="U64" s="26" t="str">
        <f aca="false">IF(A65="","",IF(AND(ABS(G65-R64)&lt;0.00000001,ABS(H65-T64)&lt;0.01,ABS(F65-Q64)&lt;0.01),"OK","CHECK NEXT START"))</f>
        <v/>
      </c>
      <c r="V64" s="26" t="str">
        <f aca="false">IF(C64="","",IF(U64="CHECK NEXT START","CHECK",IF(D64="","OPEN","CLOSED")))</f>
        <v/>
      </c>
      <c r="W64" s="27"/>
    </row>
    <row r="65" customFormat="false" ht="15" hidden="false" customHeight="true" outlineLevel="0" collapsed="false">
      <c r="A65" s="19" t="str">
        <f aca="false">IF(C65="","",ROW()-3)</f>
        <v/>
      </c>
      <c r="B65" s="20"/>
      <c r="C65" s="21"/>
      <c r="D65" s="21"/>
      <c r="E65" s="22"/>
      <c r="F65" s="22"/>
      <c r="G65" s="23"/>
      <c r="H65" s="22"/>
      <c r="I65" s="20"/>
      <c r="J65" s="20"/>
      <c r="K65" s="24" t="n">
        <f aca="false">IF(OR(G65="",H65=""),0,G65*H65)</f>
        <v>0</v>
      </c>
      <c r="L65" s="19" t="str">
        <f aca="false">IF(OR(C65="",'Start Here'!$D$12=""),"",MAX(0,INT((IF(D65="",'Start Here'!$D$12,D65)-C65)/7)+1))</f>
        <v/>
      </c>
      <c r="M65" s="24" t="str">
        <f aca="false">IF(L65="","",L65*E65)</f>
        <v/>
      </c>
      <c r="N65" s="24" t="n">
        <f aca="false">SUMIFS('Trade Log'!$E$4:$E$1003,'Trade Log'!$A$4:$A$1003,$A65,'Trade Log'!$C$4:$C$1003,"BUY")</f>
        <v>0</v>
      </c>
      <c r="O65" s="24" t="n">
        <f aca="false">SUMIFS('Trade Log'!$E$4:$E$1003,'Trade Log'!$A$4:$A$1003,$A65,'Trade Log'!$C$4:$C$1003,"TRIM")</f>
        <v>0</v>
      </c>
      <c r="P65" s="24" t="n">
        <f aca="false">SUMIFS('Trade Log'!$F$4:$F$1003,'Trade Log'!$A$4:$A$1003,$A65)</f>
        <v>0</v>
      </c>
      <c r="Q65" s="24" t="str">
        <f aca="false">IF(C65="","",F65+N(M65)+SUMIFS('Trade Log'!$H$4:$H$1003,'Trade Log'!$A$4:$A$1003,$A65))</f>
        <v/>
      </c>
      <c r="R65" s="25" t="str">
        <f aca="false">IF(C65="","",IF(COUNTIF('Trade Log'!$A$4:$A$1003,$A65)=0,G65,LOOKUP(2,1/('Trade Log'!$A$4:$A$1003=$A65),'Trade Log'!$K$4:$K$1003)))</f>
        <v/>
      </c>
      <c r="S65" s="24" t="str">
        <f aca="false">IF(C65="","",IF(COUNTIF('Trade Log'!$A$4:$A$1003,$A65)=0,K65,LOOKUP(2,1/('Trade Log'!$A$4:$A$1003=$A65),'Trade Log'!$J$4:$J$1003)))</f>
        <v/>
      </c>
      <c r="T65" s="24" t="n">
        <f aca="false">IF(OR(R65="",R65=0),0,S65/R65)</f>
        <v>0</v>
      </c>
      <c r="U65" s="26" t="str">
        <f aca="false">IF(A66="","",IF(AND(ABS(G66-R65)&lt;0.00000001,ABS(H66-T65)&lt;0.01,ABS(F66-Q65)&lt;0.01),"OK","CHECK NEXT START"))</f>
        <v/>
      </c>
      <c r="V65" s="26" t="str">
        <f aca="false">IF(C65="","",IF(U65="CHECK NEXT START","CHECK",IF(D65="","OPEN","CLOSED")))</f>
        <v/>
      </c>
      <c r="W65" s="27"/>
    </row>
    <row r="66" customFormat="false" ht="15" hidden="false" customHeight="true" outlineLevel="0" collapsed="false">
      <c r="A66" s="19" t="str">
        <f aca="false">IF(C66="","",ROW()-3)</f>
        <v/>
      </c>
      <c r="B66" s="20"/>
      <c r="C66" s="21"/>
      <c r="D66" s="21"/>
      <c r="E66" s="22"/>
      <c r="F66" s="22"/>
      <c r="G66" s="23"/>
      <c r="H66" s="22"/>
      <c r="I66" s="20"/>
      <c r="J66" s="20"/>
      <c r="K66" s="24" t="n">
        <f aca="false">IF(OR(G66="",H66=""),0,G66*H66)</f>
        <v>0</v>
      </c>
      <c r="L66" s="19" t="str">
        <f aca="false">IF(OR(C66="",'Start Here'!$D$12=""),"",MAX(0,INT((IF(D66="",'Start Here'!$D$12,D66)-C66)/7)+1))</f>
        <v/>
      </c>
      <c r="M66" s="24" t="str">
        <f aca="false">IF(L66="","",L66*E66)</f>
        <v/>
      </c>
      <c r="N66" s="24" t="n">
        <f aca="false">SUMIFS('Trade Log'!$E$4:$E$1003,'Trade Log'!$A$4:$A$1003,$A66,'Trade Log'!$C$4:$C$1003,"BUY")</f>
        <v>0</v>
      </c>
      <c r="O66" s="24" t="n">
        <f aca="false">SUMIFS('Trade Log'!$E$4:$E$1003,'Trade Log'!$A$4:$A$1003,$A66,'Trade Log'!$C$4:$C$1003,"TRIM")</f>
        <v>0</v>
      </c>
      <c r="P66" s="24" t="n">
        <f aca="false">SUMIFS('Trade Log'!$F$4:$F$1003,'Trade Log'!$A$4:$A$1003,$A66)</f>
        <v>0</v>
      </c>
      <c r="Q66" s="24" t="str">
        <f aca="false">IF(C66="","",F66+N(M66)+SUMIFS('Trade Log'!$H$4:$H$1003,'Trade Log'!$A$4:$A$1003,$A66))</f>
        <v/>
      </c>
      <c r="R66" s="25" t="str">
        <f aca="false">IF(C66="","",IF(COUNTIF('Trade Log'!$A$4:$A$1003,$A66)=0,G66,LOOKUP(2,1/('Trade Log'!$A$4:$A$1003=$A66),'Trade Log'!$K$4:$K$1003)))</f>
        <v/>
      </c>
      <c r="S66" s="24" t="str">
        <f aca="false">IF(C66="","",IF(COUNTIF('Trade Log'!$A$4:$A$1003,$A66)=0,K66,LOOKUP(2,1/('Trade Log'!$A$4:$A$1003=$A66),'Trade Log'!$J$4:$J$1003)))</f>
        <v/>
      </c>
      <c r="T66" s="24" t="n">
        <f aca="false">IF(OR(R66="",R66=0),0,S66/R66)</f>
        <v>0</v>
      </c>
      <c r="U66" s="26" t="str">
        <f aca="false">IF(A67="","",IF(AND(ABS(G67-R66)&lt;0.00000001,ABS(H67-T66)&lt;0.01,ABS(F67-Q66)&lt;0.01),"OK","CHECK NEXT START"))</f>
        <v/>
      </c>
      <c r="V66" s="26" t="str">
        <f aca="false">IF(C66="","",IF(U66="CHECK NEXT START","CHECK",IF(D66="","OPEN","CLOSED")))</f>
        <v/>
      </c>
      <c r="W66" s="27"/>
    </row>
    <row r="67" customFormat="false" ht="15" hidden="false" customHeight="true" outlineLevel="0" collapsed="false">
      <c r="A67" s="19" t="str">
        <f aca="false">IF(C67="","",ROW()-3)</f>
        <v/>
      </c>
      <c r="B67" s="20"/>
      <c r="C67" s="21"/>
      <c r="D67" s="21"/>
      <c r="E67" s="22"/>
      <c r="F67" s="22"/>
      <c r="G67" s="23"/>
      <c r="H67" s="22"/>
      <c r="I67" s="20"/>
      <c r="J67" s="20"/>
      <c r="K67" s="24" t="n">
        <f aca="false">IF(OR(G67="",H67=""),0,G67*H67)</f>
        <v>0</v>
      </c>
      <c r="L67" s="19" t="str">
        <f aca="false">IF(OR(C67="",'Start Here'!$D$12=""),"",MAX(0,INT((IF(D67="",'Start Here'!$D$12,D67)-C67)/7)+1))</f>
        <v/>
      </c>
      <c r="M67" s="24" t="str">
        <f aca="false">IF(L67="","",L67*E67)</f>
        <v/>
      </c>
      <c r="N67" s="24" t="n">
        <f aca="false">SUMIFS('Trade Log'!$E$4:$E$1003,'Trade Log'!$A$4:$A$1003,$A67,'Trade Log'!$C$4:$C$1003,"BUY")</f>
        <v>0</v>
      </c>
      <c r="O67" s="24" t="n">
        <f aca="false">SUMIFS('Trade Log'!$E$4:$E$1003,'Trade Log'!$A$4:$A$1003,$A67,'Trade Log'!$C$4:$C$1003,"TRIM")</f>
        <v>0</v>
      </c>
      <c r="P67" s="24" t="n">
        <f aca="false">SUMIFS('Trade Log'!$F$4:$F$1003,'Trade Log'!$A$4:$A$1003,$A67)</f>
        <v>0</v>
      </c>
      <c r="Q67" s="24" t="str">
        <f aca="false">IF(C67="","",F67+N(M67)+SUMIFS('Trade Log'!$H$4:$H$1003,'Trade Log'!$A$4:$A$1003,$A67))</f>
        <v/>
      </c>
      <c r="R67" s="25" t="str">
        <f aca="false">IF(C67="","",IF(COUNTIF('Trade Log'!$A$4:$A$1003,$A67)=0,G67,LOOKUP(2,1/('Trade Log'!$A$4:$A$1003=$A67),'Trade Log'!$K$4:$K$1003)))</f>
        <v/>
      </c>
      <c r="S67" s="24" t="str">
        <f aca="false">IF(C67="","",IF(COUNTIF('Trade Log'!$A$4:$A$1003,$A67)=0,K67,LOOKUP(2,1/('Trade Log'!$A$4:$A$1003=$A67),'Trade Log'!$J$4:$J$1003)))</f>
        <v/>
      </c>
      <c r="T67" s="24" t="n">
        <f aca="false">IF(OR(R67="",R67=0),0,S67/R67)</f>
        <v>0</v>
      </c>
      <c r="U67" s="26" t="str">
        <f aca="false">IF(A68="","",IF(AND(ABS(G68-R67)&lt;0.00000001,ABS(H68-T67)&lt;0.01,ABS(F68-Q67)&lt;0.01),"OK","CHECK NEXT START"))</f>
        <v/>
      </c>
      <c r="V67" s="26" t="str">
        <f aca="false">IF(C67="","",IF(U67="CHECK NEXT START","CHECK",IF(D67="","OPEN","CLOSED")))</f>
        <v/>
      </c>
      <c r="W67" s="27"/>
    </row>
    <row r="68" customFormat="false" ht="15" hidden="false" customHeight="true" outlineLevel="0" collapsed="false">
      <c r="A68" s="19" t="str">
        <f aca="false">IF(C68="","",ROW()-3)</f>
        <v/>
      </c>
      <c r="B68" s="20"/>
      <c r="C68" s="21"/>
      <c r="D68" s="21"/>
      <c r="E68" s="22"/>
      <c r="F68" s="22"/>
      <c r="G68" s="23"/>
      <c r="H68" s="22"/>
      <c r="I68" s="20"/>
      <c r="J68" s="20"/>
      <c r="K68" s="24" t="n">
        <f aca="false">IF(OR(G68="",H68=""),0,G68*H68)</f>
        <v>0</v>
      </c>
      <c r="L68" s="19" t="str">
        <f aca="false">IF(OR(C68="",'Start Here'!$D$12=""),"",MAX(0,INT((IF(D68="",'Start Here'!$D$12,D68)-C68)/7)+1))</f>
        <v/>
      </c>
      <c r="M68" s="24" t="str">
        <f aca="false">IF(L68="","",L68*E68)</f>
        <v/>
      </c>
      <c r="N68" s="24" t="n">
        <f aca="false">SUMIFS('Trade Log'!$E$4:$E$1003,'Trade Log'!$A$4:$A$1003,$A68,'Trade Log'!$C$4:$C$1003,"BUY")</f>
        <v>0</v>
      </c>
      <c r="O68" s="24" t="n">
        <f aca="false">SUMIFS('Trade Log'!$E$4:$E$1003,'Trade Log'!$A$4:$A$1003,$A68,'Trade Log'!$C$4:$C$1003,"TRIM")</f>
        <v>0</v>
      </c>
      <c r="P68" s="24" t="n">
        <f aca="false">SUMIFS('Trade Log'!$F$4:$F$1003,'Trade Log'!$A$4:$A$1003,$A68)</f>
        <v>0</v>
      </c>
      <c r="Q68" s="24" t="str">
        <f aca="false">IF(C68="","",F68+N(M68)+SUMIFS('Trade Log'!$H$4:$H$1003,'Trade Log'!$A$4:$A$1003,$A68))</f>
        <v/>
      </c>
      <c r="R68" s="25" t="str">
        <f aca="false">IF(C68="","",IF(COUNTIF('Trade Log'!$A$4:$A$1003,$A68)=0,G68,LOOKUP(2,1/('Trade Log'!$A$4:$A$1003=$A68),'Trade Log'!$K$4:$K$1003)))</f>
        <v/>
      </c>
      <c r="S68" s="24" t="str">
        <f aca="false">IF(C68="","",IF(COUNTIF('Trade Log'!$A$4:$A$1003,$A68)=0,K68,LOOKUP(2,1/('Trade Log'!$A$4:$A$1003=$A68),'Trade Log'!$J$4:$J$1003)))</f>
        <v/>
      </c>
      <c r="T68" s="24" t="n">
        <f aca="false">IF(OR(R68="",R68=0),0,S68/R68)</f>
        <v>0</v>
      </c>
      <c r="U68" s="26" t="str">
        <f aca="false">IF(A69="","",IF(AND(ABS(G69-R68)&lt;0.00000001,ABS(H69-T68)&lt;0.01,ABS(F69-Q68)&lt;0.01),"OK","CHECK NEXT START"))</f>
        <v/>
      </c>
      <c r="V68" s="26" t="str">
        <f aca="false">IF(C68="","",IF(U68="CHECK NEXT START","CHECK",IF(D68="","OPEN","CLOSED")))</f>
        <v/>
      </c>
      <c r="W68" s="27"/>
    </row>
    <row r="69" customFormat="false" ht="15" hidden="false" customHeight="true" outlineLevel="0" collapsed="false">
      <c r="A69" s="19" t="str">
        <f aca="false">IF(C69="","",ROW()-3)</f>
        <v/>
      </c>
      <c r="B69" s="20"/>
      <c r="C69" s="21"/>
      <c r="D69" s="21"/>
      <c r="E69" s="22"/>
      <c r="F69" s="22"/>
      <c r="G69" s="23"/>
      <c r="H69" s="22"/>
      <c r="I69" s="20"/>
      <c r="J69" s="20"/>
      <c r="K69" s="24" t="n">
        <f aca="false">IF(OR(G69="",H69=""),0,G69*H69)</f>
        <v>0</v>
      </c>
      <c r="L69" s="19" t="str">
        <f aca="false">IF(OR(C69="",'Start Here'!$D$12=""),"",MAX(0,INT((IF(D69="",'Start Here'!$D$12,D69)-C69)/7)+1))</f>
        <v/>
      </c>
      <c r="M69" s="24" t="str">
        <f aca="false">IF(L69="","",L69*E69)</f>
        <v/>
      </c>
      <c r="N69" s="24" t="n">
        <f aca="false">SUMIFS('Trade Log'!$E$4:$E$1003,'Trade Log'!$A$4:$A$1003,$A69,'Trade Log'!$C$4:$C$1003,"BUY")</f>
        <v>0</v>
      </c>
      <c r="O69" s="24" t="n">
        <f aca="false">SUMIFS('Trade Log'!$E$4:$E$1003,'Trade Log'!$A$4:$A$1003,$A69,'Trade Log'!$C$4:$C$1003,"TRIM")</f>
        <v>0</v>
      </c>
      <c r="P69" s="24" t="n">
        <f aca="false">SUMIFS('Trade Log'!$F$4:$F$1003,'Trade Log'!$A$4:$A$1003,$A69)</f>
        <v>0</v>
      </c>
      <c r="Q69" s="24" t="str">
        <f aca="false">IF(C69="","",F69+N(M69)+SUMIFS('Trade Log'!$H$4:$H$1003,'Trade Log'!$A$4:$A$1003,$A69))</f>
        <v/>
      </c>
      <c r="R69" s="25" t="str">
        <f aca="false">IF(C69="","",IF(COUNTIF('Trade Log'!$A$4:$A$1003,$A69)=0,G69,LOOKUP(2,1/('Trade Log'!$A$4:$A$1003=$A69),'Trade Log'!$K$4:$K$1003)))</f>
        <v/>
      </c>
      <c r="S69" s="24" t="str">
        <f aca="false">IF(C69="","",IF(COUNTIF('Trade Log'!$A$4:$A$1003,$A69)=0,K69,LOOKUP(2,1/('Trade Log'!$A$4:$A$1003=$A69),'Trade Log'!$J$4:$J$1003)))</f>
        <v/>
      </c>
      <c r="T69" s="24" t="n">
        <f aca="false">IF(OR(R69="",R69=0),0,S69/R69)</f>
        <v>0</v>
      </c>
      <c r="U69" s="26" t="str">
        <f aca="false">IF(A70="","",IF(AND(ABS(G70-R69)&lt;0.00000001,ABS(H70-T69)&lt;0.01,ABS(F70-Q69)&lt;0.01),"OK","CHECK NEXT START"))</f>
        <v/>
      </c>
      <c r="V69" s="26" t="str">
        <f aca="false">IF(C69="","",IF(U69="CHECK NEXT START","CHECK",IF(D69="","OPEN","CLOSED")))</f>
        <v/>
      </c>
      <c r="W69" s="27"/>
    </row>
    <row r="70" customFormat="false" ht="15" hidden="false" customHeight="true" outlineLevel="0" collapsed="false">
      <c r="A70" s="19" t="str">
        <f aca="false">IF(C70="","",ROW()-3)</f>
        <v/>
      </c>
      <c r="B70" s="20"/>
      <c r="C70" s="21"/>
      <c r="D70" s="21"/>
      <c r="E70" s="22"/>
      <c r="F70" s="22"/>
      <c r="G70" s="23"/>
      <c r="H70" s="22"/>
      <c r="I70" s="20"/>
      <c r="J70" s="20"/>
      <c r="K70" s="24" t="n">
        <f aca="false">IF(OR(G70="",H70=""),0,G70*H70)</f>
        <v>0</v>
      </c>
      <c r="L70" s="19" t="str">
        <f aca="false">IF(OR(C70="",'Start Here'!$D$12=""),"",MAX(0,INT((IF(D70="",'Start Here'!$D$12,D70)-C70)/7)+1))</f>
        <v/>
      </c>
      <c r="M70" s="24" t="str">
        <f aca="false">IF(L70="","",L70*E70)</f>
        <v/>
      </c>
      <c r="N70" s="24" t="n">
        <f aca="false">SUMIFS('Trade Log'!$E$4:$E$1003,'Trade Log'!$A$4:$A$1003,$A70,'Trade Log'!$C$4:$C$1003,"BUY")</f>
        <v>0</v>
      </c>
      <c r="O70" s="24" t="n">
        <f aca="false">SUMIFS('Trade Log'!$E$4:$E$1003,'Trade Log'!$A$4:$A$1003,$A70,'Trade Log'!$C$4:$C$1003,"TRIM")</f>
        <v>0</v>
      </c>
      <c r="P70" s="24" t="n">
        <f aca="false">SUMIFS('Trade Log'!$F$4:$F$1003,'Trade Log'!$A$4:$A$1003,$A70)</f>
        <v>0</v>
      </c>
      <c r="Q70" s="24" t="str">
        <f aca="false">IF(C70="","",F70+N(M70)+SUMIFS('Trade Log'!$H$4:$H$1003,'Trade Log'!$A$4:$A$1003,$A70))</f>
        <v/>
      </c>
      <c r="R70" s="25" t="str">
        <f aca="false">IF(C70="","",IF(COUNTIF('Trade Log'!$A$4:$A$1003,$A70)=0,G70,LOOKUP(2,1/('Trade Log'!$A$4:$A$1003=$A70),'Trade Log'!$K$4:$K$1003)))</f>
        <v/>
      </c>
      <c r="S70" s="24" t="str">
        <f aca="false">IF(C70="","",IF(COUNTIF('Trade Log'!$A$4:$A$1003,$A70)=0,K70,LOOKUP(2,1/('Trade Log'!$A$4:$A$1003=$A70),'Trade Log'!$J$4:$J$1003)))</f>
        <v/>
      </c>
      <c r="T70" s="24" t="n">
        <f aca="false">IF(OR(R70="",R70=0),0,S70/R70)</f>
        <v>0</v>
      </c>
      <c r="U70" s="26" t="str">
        <f aca="false">IF(A71="","",IF(AND(ABS(G71-R70)&lt;0.00000001,ABS(H71-T70)&lt;0.01,ABS(F71-Q70)&lt;0.01),"OK","CHECK NEXT START"))</f>
        <v/>
      </c>
      <c r="V70" s="26" t="str">
        <f aca="false">IF(C70="","",IF(U70="CHECK NEXT START","CHECK",IF(D70="","OPEN","CLOSED")))</f>
        <v/>
      </c>
      <c r="W70" s="27"/>
    </row>
    <row r="71" customFormat="false" ht="15" hidden="false" customHeight="true" outlineLevel="0" collapsed="false">
      <c r="A71" s="19" t="str">
        <f aca="false">IF(C71="","",ROW()-3)</f>
        <v/>
      </c>
      <c r="B71" s="20"/>
      <c r="C71" s="21"/>
      <c r="D71" s="21"/>
      <c r="E71" s="22"/>
      <c r="F71" s="22"/>
      <c r="G71" s="23"/>
      <c r="H71" s="22"/>
      <c r="I71" s="20"/>
      <c r="J71" s="20"/>
      <c r="K71" s="24" t="n">
        <f aca="false">IF(OR(G71="",H71=""),0,G71*H71)</f>
        <v>0</v>
      </c>
      <c r="L71" s="19" t="str">
        <f aca="false">IF(OR(C71="",'Start Here'!$D$12=""),"",MAX(0,INT((IF(D71="",'Start Here'!$D$12,D71)-C71)/7)+1))</f>
        <v/>
      </c>
      <c r="M71" s="24" t="str">
        <f aca="false">IF(L71="","",L71*E71)</f>
        <v/>
      </c>
      <c r="N71" s="24" t="n">
        <f aca="false">SUMIFS('Trade Log'!$E$4:$E$1003,'Trade Log'!$A$4:$A$1003,$A71,'Trade Log'!$C$4:$C$1003,"BUY")</f>
        <v>0</v>
      </c>
      <c r="O71" s="24" t="n">
        <f aca="false">SUMIFS('Trade Log'!$E$4:$E$1003,'Trade Log'!$A$4:$A$1003,$A71,'Trade Log'!$C$4:$C$1003,"TRIM")</f>
        <v>0</v>
      </c>
      <c r="P71" s="24" t="n">
        <f aca="false">SUMIFS('Trade Log'!$F$4:$F$1003,'Trade Log'!$A$4:$A$1003,$A71)</f>
        <v>0</v>
      </c>
      <c r="Q71" s="24" t="str">
        <f aca="false">IF(C71="","",F71+N(M71)+SUMIFS('Trade Log'!$H$4:$H$1003,'Trade Log'!$A$4:$A$1003,$A71))</f>
        <v/>
      </c>
      <c r="R71" s="25" t="str">
        <f aca="false">IF(C71="","",IF(COUNTIF('Trade Log'!$A$4:$A$1003,$A71)=0,G71,LOOKUP(2,1/('Trade Log'!$A$4:$A$1003=$A71),'Trade Log'!$K$4:$K$1003)))</f>
        <v/>
      </c>
      <c r="S71" s="24" t="str">
        <f aca="false">IF(C71="","",IF(COUNTIF('Trade Log'!$A$4:$A$1003,$A71)=0,K71,LOOKUP(2,1/('Trade Log'!$A$4:$A$1003=$A71),'Trade Log'!$J$4:$J$1003)))</f>
        <v/>
      </c>
      <c r="T71" s="24" t="n">
        <f aca="false">IF(OR(R71="",R71=0),0,S71/R71)</f>
        <v>0</v>
      </c>
      <c r="U71" s="26" t="str">
        <f aca="false">IF(A72="","",IF(AND(ABS(G72-R71)&lt;0.00000001,ABS(H72-T71)&lt;0.01,ABS(F72-Q71)&lt;0.01),"OK","CHECK NEXT START"))</f>
        <v/>
      </c>
      <c r="V71" s="26" t="str">
        <f aca="false">IF(C71="","",IF(U71="CHECK NEXT START","CHECK",IF(D71="","OPEN","CLOSED")))</f>
        <v/>
      </c>
      <c r="W71" s="27"/>
    </row>
    <row r="72" customFormat="false" ht="15" hidden="false" customHeight="true" outlineLevel="0" collapsed="false">
      <c r="A72" s="19" t="str">
        <f aca="false">IF(C72="","",ROW()-3)</f>
        <v/>
      </c>
      <c r="B72" s="20"/>
      <c r="C72" s="21"/>
      <c r="D72" s="21"/>
      <c r="E72" s="22"/>
      <c r="F72" s="22"/>
      <c r="G72" s="23"/>
      <c r="H72" s="22"/>
      <c r="I72" s="20"/>
      <c r="J72" s="20"/>
      <c r="K72" s="24" t="n">
        <f aca="false">IF(OR(G72="",H72=""),0,G72*H72)</f>
        <v>0</v>
      </c>
      <c r="L72" s="19" t="str">
        <f aca="false">IF(OR(C72="",'Start Here'!$D$12=""),"",MAX(0,INT((IF(D72="",'Start Here'!$D$12,D72)-C72)/7)+1))</f>
        <v/>
      </c>
      <c r="M72" s="24" t="str">
        <f aca="false">IF(L72="","",L72*E72)</f>
        <v/>
      </c>
      <c r="N72" s="24" t="n">
        <f aca="false">SUMIFS('Trade Log'!$E$4:$E$1003,'Trade Log'!$A$4:$A$1003,$A72,'Trade Log'!$C$4:$C$1003,"BUY")</f>
        <v>0</v>
      </c>
      <c r="O72" s="24" t="n">
        <f aca="false">SUMIFS('Trade Log'!$E$4:$E$1003,'Trade Log'!$A$4:$A$1003,$A72,'Trade Log'!$C$4:$C$1003,"TRIM")</f>
        <v>0</v>
      </c>
      <c r="P72" s="24" t="n">
        <f aca="false">SUMIFS('Trade Log'!$F$4:$F$1003,'Trade Log'!$A$4:$A$1003,$A72)</f>
        <v>0</v>
      </c>
      <c r="Q72" s="24" t="str">
        <f aca="false">IF(C72="","",F72+N(M72)+SUMIFS('Trade Log'!$H$4:$H$1003,'Trade Log'!$A$4:$A$1003,$A72))</f>
        <v/>
      </c>
      <c r="R72" s="25" t="str">
        <f aca="false">IF(C72="","",IF(COUNTIF('Trade Log'!$A$4:$A$1003,$A72)=0,G72,LOOKUP(2,1/('Trade Log'!$A$4:$A$1003=$A72),'Trade Log'!$K$4:$K$1003)))</f>
        <v/>
      </c>
      <c r="S72" s="24" t="str">
        <f aca="false">IF(C72="","",IF(COUNTIF('Trade Log'!$A$4:$A$1003,$A72)=0,K72,LOOKUP(2,1/('Trade Log'!$A$4:$A$1003=$A72),'Trade Log'!$J$4:$J$1003)))</f>
        <v/>
      </c>
      <c r="T72" s="24" t="n">
        <f aca="false">IF(OR(R72="",R72=0),0,S72/R72)</f>
        <v>0</v>
      </c>
      <c r="U72" s="26" t="str">
        <f aca="false">IF(A73="","",IF(AND(ABS(G73-R72)&lt;0.00000001,ABS(H73-T72)&lt;0.01,ABS(F73-Q72)&lt;0.01),"OK","CHECK NEXT START"))</f>
        <v/>
      </c>
      <c r="V72" s="26" t="str">
        <f aca="false">IF(C72="","",IF(U72="CHECK NEXT START","CHECK",IF(D72="","OPEN","CLOSED")))</f>
        <v/>
      </c>
      <c r="W72" s="27"/>
    </row>
    <row r="73" customFormat="false" ht="15" hidden="false" customHeight="true" outlineLevel="0" collapsed="false">
      <c r="A73" s="19" t="str">
        <f aca="false">IF(C73="","",ROW()-3)</f>
        <v/>
      </c>
      <c r="B73" s="20"/>
      <c r="C73" s="21"/>
      <c r="D73" s="21"/>
      <c r="E73" s="22"/>
      <c r="F73" s="22"/>
      <c r="G73" s="23"/>
      <c r="H73" s="22"/>
      <c r="I73" s="20"/>
      <c r="J73" s="20"/>
      <c r="K73" s="24" t="n">
        <f aca="false">IF(OR(G73="",H73=""),0,G73*H73)</f>
        <v>0</v>
      </c>
      <c r="L73" s="19" t="str">
        <f aca="false">IF(OR(C73="",'Start Here'!$D$12=""),"",MAX(0,INT((IF(D73="",'Start Here'!$D$12,D73)-C73)/7)+1))</f>
        <v/>
      </c>
      <c r="M73" s="24" t="str">
        <f aca="false">IF(L73="","",L73*E73)</f>
        <v/>
      </c>
      <c r="N73" s="24" t="n">
        <f aca="false">SUMIFS('Trade Log'!$E$4:$E$1003,'Trade Log'!$A$4:$A$1003,$A73,'Trade Log'!$C$4:$C$1003,"BUY")</f>
        <v>0</v>
      </c>
      <c r="O73" s="24" t="n">
        <f aca="false">SUMIFS('Trade Log'!$E$4:$E$1003,'Trade Log'!$A$4:$A$1003,$A73,'Trade Log'!$C$4:$C$1003,"TRIM")</f>
        <v>0</v>
      </c>
      <c r="P73" s="24" t="n">
        <f aca="false">SUMIFS('Trade Log'!$F$4:$F$1003,'Trade Log'!$A$4:$A$1003,$A73)</f>
        <v>0</v>
      </c>
      <c r="Q73" s="24" t="str">
        <f aca="false">IF(C73="","",F73+N(M73)+SUMIFS('Trade Log'!$H$4:$H$1003,'Trade Log'!$A$4:$A$1003,$A73))</f>
        <v/>
      </c>
      <c r="R73" s="25" t="str">
        <f aca="false">IF(C73="","",IF(COUNTIF('Trade Log'!$A$4:$A$1003,$A73)=0,G73,LOOKUP(2,1/('Trade Log'!$A$4:$A$1003=$A73),'Trade Log'!$K$4:$K$1003)))</f>
        <v/>
      </c>
      <c r="S73" s="24" t="str">
        <f aca="false">IF(C73="","",IF(COUNTIF('Trade Log'!$A$4:$A$1003,$A73)=0,K73,LOOKUP(2,1/('Trade Log'!$A$4:$A$1003=$A73),'Trade Log'!$J$4:$J$1003)))</f>
        <v/>
      </c>
      <c r="T73" s="24" t="n">
        <f aca="false">IF(OR(R73="",R73=0),0,S73/R73)</f>
        <v>0</v>
      </c>
      <c r="U73" s="26" t="str">
        <f aca="false">IF(A74="","",IF(AND(ABS(G74-R73)&lt;0.00000001,ABS(H74-T73)&lt;0.01,ABS(F74-Q73)&lt;0.01),"OK","CHECK NEXT START"))</f>
        <v/>
      </c>
      <c r="V73" s="26" t="str">
        <f aca="false">IF(C73="","",IF(U73="CHECK NEXT START","CHECK",IF(D73="","OPEN","CLOSED")))</f>
        <v/>
      </c>
      <c r="W73" s="27"/>
    </row>
    <row r="74" customFormat="false" ht="15" hidden="false" customHeight="true" outlineLevel="0" collapsed="false">
      <c r="A74" s="19" t="str">
        <f aca="false">IF(C74="","",ROW()-3)</f>
        <v/>
      </c>
      <c r="B74" s="20"/>
      <c r="C74" s="21"/>
      <c r="D74" s="21"/>
      <c r="E74" s="22"/>
      <c r="F74" s="22"/>
      <c r="G74" s="23"/>
      <c r="H74" s="22"/>
      <c r="I74" s="20"/>
      <c r="J74" s="20"/>
      <c r="K74" s="24" t="n">
        <f aca="false">IF(OR(G74="",H74=""),0,G74*H74)</f>
        <v>0</v>
      </c>
      <c r="L74" s="19" t="str">
        <f aca="false">IF(OR(C74="",'Start Here'!$D$12=""),"",MAX(0,INT((IF(D74="",'Start Here'!$D$12,D74)-C74)/7)+1))</f>
        <v/>
      </c>
      <c r="M74" s="24" t="str">
        <f aca="false">IF(L74="","",L74*E74)</f>
        <v/>
      </c>
      <c r="N74" s="24" t="n">
        <f aca="false">SUMIFS('Trade Log'!$E$4:$E$1003,'Trade Log'!$A$4:$A$1003,$A74,'Trade Log'!$C$4:$C$1003,"BUY")</f>
        <v>0</v>
      </c>
      <c r="O74" s="24" t="n">
        <f aca="false">SUMIFS('Trade Log'!$E$4:$E$1003,'Trade Log'!$A$4:$A$1003,$A74,'Trade Log'!$C$4:$C$1003,"TRIM")</f>
        <v>0</v>
      </c>
      <c r="P74" s="24" t="n">
        <f aca="false">SUMIFS('Trade Log'!$F$4:$F$1003,'Trade Log'!$A$4:$A$1003,$A74)</f>
        <v>0</v>
      </c>
      <c r="Q74" s="24" t="str">
        <f aca="false">IF(C74="","",F74+N(M74)+SUMIFS('Trade Log'!$H$4:$H$1003,'Trade Log'!$A$4:$A$1003,$A74))</f>
        <v/>
      </c>
      <c r="R74" s="25" t="str">
        <f aca="false">IF(C74="","",IF(COUNTIF('Trade Log'!$A$4:$A$1003,$A74)=0,G74,LOOKUP(2,1/('Trade Log'!$A$4:$A$1003=$A74),'Trade Log'!$K$4:$K$1003)))</f>
        <v/>
      </c>
      <c r="S74" s="24" t="str">
        <f aca="false">IF(C74="","",IF(COUNTIF('Trade Log'!$A$4:$A$1003,$A74)=0,K74,LOOKUP(2,1/('Trade Log'!$A$4:$A$1003=$A74),'Trade Log'!$J$4:$J$1003)))</f>
        <v/>
      </c>
      <c r="T74" s="24" t="n">
        <f aca="false">IF(OR(R74="",R74=0),0,S74/R74)</f>
        <v>0</v>
      </c>
      <c r="U74" s="26" t="str">
        <f aca="false">IF(A75="","",IF(AND(ABS(G75-R74)&lt;0.00000001,ABS(H75-T74)&lt;0.01,ABS(F75-Q74)&lt;0.01),"OK","CHECK NEXT START"))</f>
        <v/>
      </c>
      <c r="V74" s="26" t="str">
        <f aca="false">IF(C74="","",IF(U74="CHECK NEXT START","CHECK",IF(D74="","OPEN","CLOSED")))</f>
        <v/>
      </c>
      <c r="W74" s="27"/>
    </row>
    <row r="75" customFormat="false" ht="15" hidden="false" customHeight="true" outlineLevel="0" collapsed="false">
      <c r="A75" s="19" t="str">
        <f aca="false">IF(C75="","",ROW()-3)</f>
        <v/>
      </c>
      <c r="B75" s="20"/>
      <c r="C75" s="21"/>
      <c r="D75" s="21"/>
      <c r="E75" s="22"/>
      <c r="F75" s="22"/>
      <c r="G75" s="23"/>
      <c r="H75" s="22"/>
      <c r="I75" s="20"/>
      <c r="J75" s="20"/>
      <c r="K75" s="24" t="n">
        <f aca="false">IF(OR(G75="",H75=""),0,G75*H75)</f>
        <v>0</v>
      </c>
      <c r="L75" s="19" t="str">
        <f aca="false">IF(OR(C75="",'Start Here'!$D$12=""),"",MAX(0,INT((IF(D75="",'Start Here'!$D$12,D75)-C75)/7)+1))</f>
        <v/>
      </c>
      <c r="M75" s="24" t="str">
        <f aca="false">IF(L75="","",L75*E75)</f>
        <v/>
      </c>
      <c r="N75" s="24" t="n">
        <f aca="false">SUMIFS('Trade Log'!$E$4:$E$1003,'Trade Log'!$A$4:$A$1003,$A75,'Trade Log'!$C$4:$C$1003,"BUY")</f>
        <v>0</v>
      </c>
      <c r="O75" s="24" t="n">
        <f aca="false">SUMIFS('Trade Log'!$E$4:$E$1003,'Trade Log'!$A$4:$A$1003,$A75,'Trade Log'!$C$4:$C$1003,"TRIM")</f>
        <v>0</v>
      </c>
      <c r="P75" s="24" t="n">
        <f aca="false">SUMIFS('Trade Log'!$F$4:$F$1003,'Trade Log'!$A$4:$A$1003,$A75)</f>
        <v>0</v>
      </c>
      <c r="Q75" s="24" t="str">
        <f aca="false">IF(C75="","",F75+N(M75)+SUMIFS('Trade Log'!$H$4:$H$1003,'Trade Log'!$A$4:$A$1003,$A75))</f>
        <v/>
      </c>
      <c r="R75" s="25" t="str">
        <f aca="false">IF(C75="","",IF(COUNTIF('Trade Log'!$A$4:$A$1003,$A75)=0,G75,LOOKUP(2,1/('Trade Log'!$A$4:$A$1003=$A75),'Trade Log'!$K$4:$K$1003)))</f>
        <v/>
      </c>
      <c r="S75" s="24" t="str">
        <f aca="false">IF(C75="","",IF(COUNTIF('Trade Log'!$A$4:$A$1003,$A75)=0,K75,LOOKUP(2,1/('Trade Log'!$A$4:$A$1003=$A75),'Trade Log'!$J$4:$J$1003)))</f>
        <v/>
      </c>
      <c r="T75" s="24" t="n">
        <f aca="false">IF(OR(R75="",R75=0),0,S75/R75)</f>
        <v>0</v>
      </c>
      <c r="U75" s="26" t="str">
        <f aca="false">IF(A76="","",IF(AND(ABS(G76-R75)&lt;0.00000001,ABS(H76-T75)&lt;0.01,ABS(F76-Q75)&lt;0.01),"OK","CHECK NEXT START"))</f>
        <v/>
      </c>
      <c r="V75" s="26" t="str">
        <f aca="false">IF(C75="","",IF(U75="CHECK NEXT START","CHECK",IF(D75="","OPEN","CLOSED")))</f>
        <v/>
      </c>
      <c r="W75" s="27"/>
    </row>
    <row r="76" customFormat="false" ht="15" hidden="false" customHeight="true" outlineLevel="0" collapsed="false">
      <c r="A76" s="19" t="str">
        <f aca="false">IF(C76="","",ROW()-3)</f>
        <v/>
      </c>
      <c r="B76" s="20"/>
      <c r="C76" s="21"/>
      <c r="D76" s="21"/>
      <c r="E76" s="22"/>
      <c r="F76" s="22"/>
      <c r="G76" s="23"/>
      <c r="H76" s="22"/>
      <c r="I76" s="20"/>
      <c r="J76" s="20"/>
      <c r="K76" s="24" t="n">
        <f aca="false">IF(OR(G76="",H76=""),0,G76*H76)</f>
        <v>0</v>
      </c>
      <c r="L76" s="19" t="str">
        <f aca="false">IF(OR(C76="",'Start Here'!$D$12=""),"",MAX(0,INT((IF(D76="",'Start Here'!$D$12,D76)-C76)/7)+1))</f>
        <v/>
      </c>
      <c r="M76" s="24" t="str">
        <f aca="false">IF(L76="","",L76*E76)</f>
        <v/>
      </c>
      <c r="N76" s="24" t="n">
        <f aca="false">SUMIFS('Trade Log'!$E$4:$E$1003,'Trade Log'!$A$4:$A$1003,$A76,'Trade Log'!$C$4:$C$1003,"BUY")</f>
        <v>0</v>
      </c>
      <c r="O76" s="24" t="n">
        <f aca="false">SUMIFS('Trade Log'!$E$4:$E$1003,'Trade Log'!$A$4:$A$1003,$A76,'Trade Log'!$C$4:$C$1003,"TRIM")</f>
        <v>0</v>
      </c>
      <c r="P76" s="24" t="n">
        <f aca="false">SUMIFS('Trade Log'!$F$4:$F$1003,'Trade Log'!$A$4:$A$1003,$A76)</f>
        <v>0</v>
      </c>
      <c r="Q76" s="24" t="str">
        <f aca="false">IF(C76="","",F76+N(M76)+SUMIFS('Trade Log'!$H$4:$H$1003,'Trade Log'!$A$4:$A$1003,$A76))</f>
        <v/>
      </c>
      <c r="R76" s="25" t="str">
        <f aca="false">IF(C76="","",IF(COUNTIF('Trade Log'!$A$4:$A$1003,$A76)=0,G76,LOOKUP(2,1/('Trade Log'!$A$4:$A$1003=$A76),'Trade Log'!$K$4:$K$1003)))</f>
        <v/>
      </c>
      <c r="S76" s="24" t="str">
        <f aca="false">IF(C76="","",IF(COUNTIF('Trade Log'!$A$4:$A$1003,$A76)=0,K76,LOOKUP(2,1/('Trade Log'!$A$4:$A$1003=$A76),'Trade Log'!$J$4:$J$1003)))</f>
        <v/>
      </c>
      <c r="T76" s="24" t="n">
        <f aca="false">IF(OR(R76="",R76=0),0,S76/R76)</f>
        <v>0</v>
      </c>
      <c r="U76" s="26" t="str">
        <f aca="false">IF(A77="","",IF(AND(ABS(G77-R76)&lt;0.00000001,ABS(H77-T76)&lt;0.01,ABS(F77-Q76)&lt;0.01),"OK","CHECK NEXT START"))</f>
        <v/>
      </c>
      <c r="V76" s="26" t="str">
        <f aca="false">IF(C76="","",IF(U76="CHECK NEXT START","CHECK",IF(D76="","OPEN","CLOSED")))</f>
        <v/>
      </c>
      <c r="W76" s="27"/>
    </row>
    <row r="77" customFormat="false" ht="15" hidden="false" customHeight="true" outlineLevel="0" collapsed="false">
      <c r="A77" s="19" t="str">
        <f aca="false">IF(C77="","",ROW()-3)</f>
        <v/>
      </c>
      <c r="B77" s="20"/>
      <c r="C77" s="21"/>
      <c r="D77" s="21"/>
      <c r="E77" s="22"/>
      <c r="F77" s="22"/>
      <c r="G77" s="23"/>
      <c r="H77" s="22"/>
      <c r="I77" s="20"/>
      <c r="J77" s="20"/>
      <c r="K77" s="24" t="n">
        <f aca="false">IF(OR(G77="",H77=""),0,G77*H77)</f>
        <v>0</v>
      </c>
      <c r="L77" s="19" t="str">
        <f aca="false">IF(OR(C77="",'Start Here'!$D$12=""),"",MAX(0,INT((IF(D77="",'Start Here'!$D$12,D77)-C77)/7)+1))</f>
        <v/>
      </c>
      <c r="M77" s="24" t="str">
        <f aca="false">IF(L77="","",L77*E77)</f>
        <v/>
      </c>
      <c r="N77" s="24" t="n">
        <f aca="false">SUMIFS('Trade Log'!$E$4:$E$1003,'Trade Log'!$A$4:$A$1003,$A77,'Trade Log'!$C$4:$C$1003,"BUY")</f>
        <v>0</v>
      </c>
      <c r="O77" s="24" t="n">
        <f aca="false">SUMIFS('Trade Log'!$E$4:$E$1003,'Trade Log'!$A$4:$A$1003,$A77,'Trade Log'!$C$4:$C$1003,"TRIM")</f>
        <v>0</v>
      </c>
      <c r="P77" s="24" t="n">
        <f aca="false">SUMIFS('Trade Log'!$F$4:$F$1003,'Trade Log'!$A$4:$A$1003,$A77)</f>
        <v>0</v>
      </c>
      <c r="Q77" s="24" t="str">
        <f aca="false">IF(C77="","",F77+N(M77)+SUMIFS('Trade Log'!$H$4:$H$1003,'Trade Log'!$A$4:$A$1003,$A77))</f>
        <v/>
      </c>
      <c r="R77" s="25" t="str">
        <f aca="false">IF(C77="","",IF(COUNTIF('Trade Log'!$A$4:$A$1003,$A77)=0,G77,LOOKUP(2,1/('Trade Log'!$A$4:$A$1003=$A77),'Trade Log'!$K$4:$K$1003)))</f>
        <v/>
      </c>
      <c r="S77" s="24" t="str">
        <f aca="false">IF(C77="","",IF(COUNTIF('Trade Log'!$A$4:$A$1003,$A77)=0,K77,LOOKUP(2,1/('Trade Log'!$A$4:$A$1003=$A77),'Trade Log'!$J$4:$J$1003)))</f>
        <v/>
      </c>
      <c r="T77" s="24" t="n">
        <f aca="false">IF(OR(R77="",R77=0),0,S77/R77)</f>
        <v>0</v>
      </c>
      <c r="U77" s="26" t="str">
        <f aca="false">IF(A78="","",IF(AND(ABS(G78-R77)&lt;0.00000001,ABS(H78-T77)&lt;0.01,ABS(F78-Q77)&lt;0.01),"OK","CHECK NEXT START"))</f>
        <v/>
      </c>
      <c r="V77" s="26" t="str">
        <f aca="false">IF(C77="","",IF(U77="CHECK NEXT START","CHECK",IF(D77="","OPEN","CLOSED")))</f>
        <v/>
      </c>
      <c r="W77" s="27"/>
    </row>
    <row r="78" customFormat="false" ht="15" hidden="false" customHeight="true" outlineLevel="0" collapsed="false">
      <c r="A78" s="19" t="str">
        <f aca="false">IF(C78="","",ROW()-3)</f>
        <v/>
      </c>
      <c r="B78" s="20"/>
      <c r="C78" s="21"/>
      <c r="D78" s="21"/>
      <c r="E78" s="22"/>
      <c r="F78" s="22"/>
      <c r="G78" s="23"/>
      <c r="H78" s="22"/>
      <c r="I78" s="20"/>
      <c r="J78" s="20"/>
      <c r="K78" s="24" t="n">
        <f aca="false">IF(OR(G78="",H78=""),0,G78*H78)</f>
        <v>0</v>
      </c>
      <c r="L78" s="19" t="str">
        <f aca="false">IF(OR(C78="",'Start Here'!$D$12=""),"",MAX(0,INT((IF(D78="",'Start Here'!$D$12,D78)-C78)/7)+1))</f>
        <v/>
      </c>
      <c r="M78" s="24" t="str">
        <f aca="false">IF(L78="","",L78*E78)</f>
        <v/>
      </c>
      <c r="N78" s="24" t="n">
        <f aca="false">SUMIFS('Trade Log'!$E$4:$E$1003,'Trade Log'!$A$4:$A$1003,$A78,'Trade Log'!$C$4:$C$1003,"BUY")</f>
        <v>0</v>
      </c>
      <c r="O78" s="24" t="n">
        <f aca="false">SUMIFS('Trade Log'!$E$4:$E$1003,'Trade Log'!$A$4:$A$1003,$A78,'Trade Log'!$C$4:$C$1003,"TRIM")</f>
        <v>0</v>
      </c>
      <c r="P78" s="24" t="n">
        <f aca="false">SUMIFS('Trade Log'!$F$4:$F$1003,'Trade Log'!$A$4:$A$1003,$A78)</f>
        <v>0</v>
      </c>
      <c r="Q78" s="24" t="str">
        <f aca="false">IF(C78="","",F78+N(M78)+SUMIFS('Trade Log'!$H$4:$H$1003,'Trade Log'!$A$4:$A$1003,$A78))</f>
        <v/>
      </c>
      <c r="R78" s="25" t="str">
        <f aca="false">IF(C78="","",IF(COUNTIF('Trade Log'!$A$4:$A$1003,$A78)=0,G78,LOOKUP(2,1/('Trade Log'!$A$4:$A$1003=$A78),'Trade Log'!$K$4:$K$1003)))</f>
        <v/>
      </c>
      <c r="S78" s="24" t="str">
        <f aca="false">IF(C78="","",IF(COUNTIF('Trade Log'!$A$4:$A$1003,$A78)=0,K78,LOOKUP(2,1/('Trade Log'!$A$4:$A$1003=$A78),'Trade Log'!$J$4:$J$1003)))</f>
        <v/>
      </c>
      <c r="T78" s="24" t="n">
        <f aca="false">IF(OR(R78="",R78=0),0,S78/R78)</f>
        <v>0</v>
      </c>
      <c r="U78" s="26" t="str">
        <f aca="false">IF(A79="","",IF(AND(ABS(G79-R78)&lt;0.00000001,ABS(H79-T78)&lt;0.01,ABS(F79-Q78)&lt;0.01),"OK","CHECK NEXT START"))</f>
        <v/>
      </c>
      <c r="V78" s="26" t="str">
        <f aca="false">IF(C78="","",IF(U78="CHECK NEXT START","CHECK",IF(D78="","OPEN","CLOSED")))</f>
        <v/>
      </c>
      <c r="W78" s="27"/>
    </row>
    <row r="79" customFormat="false" ht="15" hidden="false" customHeight="true" outlineLevel="0" collapsed="false">
      <c r="A79" s="19" t="str">
        <f aca="false">IF(C79="","",ROW()-3)</f>
        <v/>
      </c>
      <c r="B79" s="20"/>
      <c r="C79" s="21"/>
      <c r="D79" s="21"/>
      <c r="E79" s="22"/>
      <c r="F79" s="22"/>
      <c r="G79" s="23"/>
      <c r="H79" s="22"/>
      <c r="I79" s="20"/>
      <c r="J79" s="20"/>
      <c r="K79" s="24" t="n">
        <f aca="false">IF(OR(G79="",H79=""),0,G79*H79)</f>
        <v>0</v>
      </c>
      <c r="L79" s="19" t="str">
        <f aca="false">IF(OR(C79="",'Start Here'!$D$12=""),"",MAX(0,INT((IF(D79="",'Start Here'!$D$12,D79)-C79)/7)+1))</f>
        <v/>
      </c>
      <c r="M79" s="24" t="str">
        <f aca="false">IF(L79="","",L79*E79)</f>
        <v/>
      </c>
      <c r="N79" s="24" t="n">
        <f aca="false">SUMIFS('Trade Log'!$E$4:$E$1003,'Trade Log'!$A$4:$A$1003,$A79,'Trade Log'!$C$4:$C$1003,"BUY")</f>
        <v>0</v>
      </c>
      <c r="O79" s="24" t="n">
        <f aca="false">SUMIFS('Trade Log'!$E$4:$E$1003,'Trade Log'!$A$4:$A$1003,$A79,'Trade Log'!$C$4:$C$1003,"TRIM")</f>
        <v>0</v>
      </c>
      <c r="P79" s="24" t="n">
        <f aca="false">SUMIFS('Trade Log'!$F$4:$F$1003,'Trade Log'!$A$4:$A$1003,$A79)</f>
        <v>0</v>
      </c>
      <c r="Q79" s="24" t="str">
        <f aca="false">IF(C79="","",F79+N(M79)+SUMIFS('Trade Log'!$H$4:$H$1003,'Trade Log'!$A$4:$A$1003,$A79))</f>
        <v/>
      </c>
      <c r="R79" s="25" t="str">
        <f aca="false">IF(C79="","",IF(COUNTIF('Trade Log'!$A$4:$A$1003,$A79)=0,G79,LOOKUP(2,1/('Trade Log'!$A$4:$A$1003=$A79),'Trade Log'!$K$4:$K$1003)))</f>
        <v/>
      </c>
      <c r="S79" s="24" t="str">
        <f aca="false">IF(C79="","",IF(COUNTIF('Trade Log'!$A$4:$A$1003,$A79)=0,K79,LOOKUP(2,1/('Trade Log'!$A$4:$A$1003=$A79),'Trade Log'!$J$4:$J$1003)))</f>
        <v/>
      </c>
      <c r="T79" s="24" t="n">
        <f aca="false">IF(OR(R79="",R79=0),0,S79/R79)</f>
        <v>0</v>
      </c>
      <c r="U79" s="26" t="str">
        <f aca="false">IF(A80="","",IF(AND(ABS(G80-R79)&lt;0.00000001,ABS(H80-T79)&lt;0.01,ABS(F80-Q79)&lt;0.01),"OK","CHECK NEXT START"))</f>
        <v/>
      </c>
      <c r="V79" s="26" t="str">
        <f aca="false">IF(C79="","",IF(U79="CHECK NEXT START","CHECK",IF(D79="","OPEN","CLOSED")))</f>
        <v/>
      </c>
      <c r="W79" s="27"/>
    </row>
    <row r="80" customFormat="false" ht="15" hidden="false" customHeight="true" outlineLevel="0" collapsed="false">
      <c r="A80" s="19" t="str">
        <f aca="false">IF(C80="","",ROW()-3)</f>
        <v/>
      </c>
      <c r="B80" s="20"/>
      <c r="C80" s="21"/>
      <c r="D80" s="21"/>
      <c r="E80" s="22"/>
      <c r="F80" s="22"/>
      <c r="G80" s="23"/>
      <c r="H80" s="22"/>
      <c r="I80" s="20"/>
      <c r="J80" s="20"/>
      <c r="K80" s="24" t="n">
        <f aca="false">IF(OR(G80="",H80=""),0,G80*H80)</f>
        <v>0</v>
      </c>
      <c r="L80" s="19" t="str">
        <f aca="false">IF(OR(C80="",'Start Here'!$D$12=""),"",MAX(0,INT((IF(D80="",'Start Here'!$D$12,D80)-C80)/7)+1))</f>
        <v/>
      </c>
      <c r="M80" s="24" t="str">
        <f aca="false">IF(L80="","",L80*E80)</f>
        <v/>
      </c>
      <c r="N80" s="24" t="n">
        <f aca="false">SUMIFS('Trade Log'!$E$4:$E$1003,'Trade Log'!$A$4:$A$1003,$A80,'Trade Log'!$C$4:$C$1003,"BUY")</f>
        <v>0</v>
      </c>
      <c r="O80" s="24" t="n">
        <f aca="false">SUMIFS('Trade Log'!$E$4:$E$1003,'Trade Log'!$A$4:$A$1003,$A80,'Trade Log'!$C$4:$C$1003,"TRIM")</f>
        <v>0</v>
      </c>
      <c r="P80" s="24" t="n">
        <f aca="false">SUMIFS('Trade Log'!$F$4:$F$1003,'Trade Log'!$A$4:$A$1003,$A80)</f>
        <v>0</v>
      </c>
      <c r="Q80" s="24" t="str">
        <f aca="false">IF(C80="","",F80+N(M80)+SUMIFS('Trade Log'!$H$4:$H$1003,'Trade Log'!$A$4:$A$1003,$A80))</f>
        <v/>
      </c>
      <c r="R80" s="25" t="str">
        <f aca="false">IF(C80="","",IF(COUNTIF('Trade Log'!$A$4:$A$1003,$A80)=0,G80,LOOKUP(2,1/('Trade Log'!$A$4:$A$1003=$A80),'Trade Log'!$K$4:$K$1003)))</f>
        <v/>
      </c>
      <c r="S80" s="24" t="str">
        <f aca="false">IF(C80="","",IF(COUNTIF('Trade Log'!$A$4:$A$1003,$A80)=0,K80,LOOKUP(2,1/('Trade Log'!$A$4:$A$1003=$A80),'Trade Log'!$J$4:$J$1003)))</f>
        <v/>
      </c>
      <c r="T80" s="24" t="n">
        <f aca="false">IF(OR(R80="",R80=0),0,S80/R80)</f>
        <v>0</v>
      </c>
      <c r="U80" s="26" t="str">
        <f aca="false">IF(A81="","",IF(AND(ABS(G81-R80)&lt;0.00000001,ABS(H81-T80)&lt;0.01,ABS(F81-Q80)&lt;0.01),"OK","CHECK NEXT START"))</f>
        <v/>
      </c>
      <c r="V80" s="26" t="str">
        <f aca="false">IF(C80="","",IF(U80="CHECK NEXT START","CHECK",IF(D80="","OPEN","CLOSED")))</f>
        <v/>
      </c>
      <c r="W80" s="27"/>
    </row>
    <row r="81" customFormat="false" ht="15" hidden="false" customHeight="true" outlineLevel="0" collapsed="false">
      <c r="A81" s="19" t="str">
        <f aca="false">IF(C81="","",ROW()-3)</f>
        <v/>
      </c>
      <c r="B81" s="20"/>
      <c r="C81" s="21"/>
      <c r="D81" s="21"/>
      <c r="E81" s="22"/>
      <c r="F81" s="22"/>
      <c r="G81" s="23"/>
      <c r="H81" s="22"/>
      <c r="I81" s="20"/>
      <c r="J81" s="20"/>
      <c r="K81" s="24" t="n">
        <f aca="false">IF(OR(G81="",H81=""),0,G81*H81)</f>
        <v>0</v>
      </c>
      <c r="L81" s="19" t="str">
        <f aca="false">IF(OR(C81="",'Start Here'!$D$12=""),"",MAX(0,INT((IF(D81="",'Start Here'!$D$12,D81)-C81)/7)+1))</f>
        <v/>
      </c>
      <c r="M81" s="24" t="str">
        <f aca="false">IF(L81="","",L81*E81)</f>
        <v/>
      </c>
      <c r="N81" s="24" t="n">
        <f aca="false">SUMIFS('Trade Log'!$E$4:$E$1003,'Trade Log'!$A$4:$A$1003,$A81,'Trade Log'!$C$4:$C$1003,"BUY")</f>
        <v>0</v>
      </c>
      <c r="O81" s="24" t="n">
        <f aca="false">SUMIFS('Trade Log'!$E$4:$E$1003,'Trade Log'!$A$4:$A$1003,$A81,'Trade Log'!$C$4:$C$1003,"TRIM")</f>
        <v>0</v>
      </c>
      <c r="P81" s="24" t="n">
        <f aca="false">SUMIFS('Trade Log'!$F$4:$F$1003,'Trade Log'!$A$4:$A$1003,$A81)</f>
        <v>0</v>
      </c>
      <c r="Q81" s="24" t="str">
        <f aca="false">IF(C81="","",F81+N(M81)+SUMIFS('Trade Log'!$H$4:$H$1003,'Trade Log'!$A$4:$A$1003,$A81))</f>
        <v/>
      </c>
      <c r="R81" s="25" t="str">
        <f aca="false">IF(C81="","",IF(COUNTIF('Trade Log'!$A$4:$A$1003,$A81)=0,G81,LOOKUP(2,1/('Trade Log'!$A$4:$A$1003=$A81),'Trade Log'!$K$4:$K$1003)))</f>
        <v/>
      </c>
      <c r="S81" s="24" t="str">
        <f aca="false">IF(C81="","",IF(COUNTIF('Trade Log'!$A$4:$A$1003,$A81)=0,K81,LOOKUP(2,1/('Trade Log'!$A$4:$A$1003=$A81),'Trade Log'!$J$4:$J$1003)))</f>
        <v/>
      </c>
      <c r="T81" s="24" t="n">
        <f aca="false">IF(OR(R81="",R81=0),0,S81/R81)</f>
        <v>0</v>
      </c>
      <c r="U81" s="26" t="str">
        <f aca="false">IF(A82="","",IF(AND(ABS(G82-R81)&lt;0.00000001,ABS(H82-T81)&lt;0.01,ABS(F82-Q81)&lt;0.01),"OK","CHECK NEXT START"))</f>
        <v/>
      </c>
      <c r="V81" s="26" t="str">
        <f aca="false">IF(C81="","",IF(U81="CHECK NEXT START","CHECK",IF(D81="","OPEN","CLOSED")))</f>
        <v/>
      </c>
      <c r="W81" s="27"/>
    </row>
    <row r="82" customFormat="false" ht="15" hidden="false" customHeight="true" outlineLevel="0" collapsed="false">
      <c r="A82" s="19" t="str">
        <f aca="false">IF(C82="","",ROW()-3)</f>
        <v/>
      </c>
      <c r="B82" s="20"/>
      <c r="C82" s="21"/>
      <c r="D82" s="21"/>
      <c r="E82" s="22"/>
      <c r="F82" s="22"/>
      <c r="G82" s="23"/>
      <c r="H82" s="22"/>
      <c r="I82" s="20"/>
      <c r="J82" s="20"/>
      <c r="K82" s="24" t="n">
        <f aca="false">IF(OR(G82="",H82=""),0,G82*H82)</f>
        <v>0</v>
      </c>
      <c r="L82" s="19" t="str">
        <f aca="false">IF(OR(C82="",'Start Here'!$D$12=""),"",MAX(0,INT((IF(D82="",'Start Here'!$D$12,D82)-C82)/7)+1))</f>
        <v/>
      </c>
      <c r="M82" s="24" t="str">
        <f aca="false">IF(L82="","",L82*E82)</f>
        <v/>
      </c>
      <c r="N82" s="24" t="n">
        <f aca="false">SUMIFS('Trade Log'!$E$4:$E$1003,'Trade Log'!$A$4:$A$1003,$A82,'Trade Log'!$C$4:$C$1003,"BUY")</f>
        <v>0</v>
      </c>
      <c r="O82" s="24" t="n">
        <f aca="false">SUMIFS('Trade Log'!$E$4:$E$1003,'Trade Log'!$A$4:$A$1003,$A82,'Trade Log'!$C$4:$C$1003,"TRIM")</f>
        <v>0</v>
      </c>
      <c r="P82" s="24" t="n">
        <f aca="false">SUMIFS('Trade Log'!$F$4:$F$1003,'Trade Log'!$A$4:$A$1003,$A82)</f>
        <v>0</v>
      </c>
      <c r="Q82" s="24" t="str">
        <f aca="false">IF(C82="","",F82+N(M82)+SUMIFS('Trade Log'!$H$4:$H$1003,'Trade Log'!$A$4:$A$1003,$A82))</f>
        <v/>
      </c>
      <c r="R82" s="25" t="str">
        <f aca="false">IF(C82="","",IF(COUNTIF('Trade Log'!$A$4:$A$1003,$A82)=0,G82,LOOKUP(2,1/('Trade Log'!$A$4:$A$1003=$A82),'Trade Log'!$K$4:$K$1003)))</f>
        <v/>
      </c>
      <c r="S82" s="24" t="str">
        <f aca="false">IF(C82="","",IF(COUNTIF('Trade Log'!$A$4:$A$1003,$A82)=0,K82,LOOKUP(2,1/('Trade Log'!$A$4:$A$1003=$A82),'Trade Log'!$J$4:$J$1003)))</f>
        <v/>
      </c>
      <c r="T82" s="24" t="n">
        <f aca="false">IF(OR(R82="",R82=0),0,S82/R82)</f>
        <v>0</v>
      </c>
      <c r="U82" s="26" t="str">
        <f aca="false">IF(A83="","",IF(AND(ABS(G83-R82)&lt;0.00000001,ABS(H83-T82)&lt;0.01,ABS(F83-Q82)&lt;0.01),"OK","CHECK NEXT START"))</f>
        <v/>
      </c>
      <c r="V82" s="26" t="str">
        <f aca="false">IF(C82="","",IF(U82="CHECK NEXT START","CHECK",IF(D82="","OPEN","CLOSED")))</f>
        <v/>
      </c>
      <c r="W82" s="27"/>
    </row>
    <row r="83" customFormat="false" ht="15" hidden="false" customHeight="true" outlineLevel="0" collapsed="false">
      <c r="A83" s="19" t="str">
        <f aca="false">IF(C83="","",ROW()-3)</f>
        <v/>
      </c>
      <c r="B83" s="20"/>
      <c r="C83" s="21"/>
      <c r="D83" s="21"/>
      <c r="E83" s="22"/>
      <c r="F83" s="22"/>
      <c r="G83" s="23"/>
      <c r="H83" s="22"/>
      <c r="I83" s="20"/>
      <c r="J83" s="20"/>
      <c r="K83" s="24" t="n">
        <f aca="false">IF(OR(G83="",H83=""),0,G83*H83)</f>
        <v>0</v>
      </c>
      <c r="L83" s="19" t="str">
        <f aca="false">IF(OR(C83="",'Start Here'!$D$12=""),"",MAX(0,INT((IF(D83="",'Start Here'!$D$12,D83)-C83)/7)+1))</f>
        <v/>
      </c>
      <c r="M83" s="24" t="str">
        <f aca="false">IF(L83="","",L83*E83)</f>
        <v/>
      </c>
      <c r="N83" s="24" t="n">
        <f aca="false">SUMIFS('Trade Log'!$E$4:$E$1003,'Trade Log'!$A$4:$A$1003,$A83,'Trade Log'!$C$4:$C$1003,"BUY")</f>
        <v>0</v>
      </c>
      <c r="O83" s="24" t="n">
        <f aca="false">SUMIFS('Trade Log'!$E$4:$E$1003,'Trade Log'!$A$4:$A$1003,$A83,'Trade Log'!$C$4:$C$1003,"TRIM")</f>
        <v>0</v>
      </c>
      <c r="P83" s="24" t="n">
        <f aca="false">SUMIFS('Trade Log'!$F$4:$F$1003,'Trade Log'!$A$4:$A$1003,$A83)</f>
        <v>0</v>
      </c>
      <c r="Q83" s="24" t="str">
        <f aca="false">IF(C83="","",F83+N(M83)+SUMIFS('Trade Log'!$H$4:$H$1003,'Trade Log'!$A$4:$A$1003,$A83))</f>
        <v/>
      </c>
      <c r="R83" s="25" t="str">
        <f aca="false">IF(C83="","",IF(COUNTIF('Trade Log'!$A$4:$A$1003,$A83)=0,G83,LOOKUP(2,1/('Trade Log'!$A$4:$A$1003=$A83),'Trade Log'!$K$4:$K$1003)))</f>
        <v/>
      </c>
      <c r="S83" s="24" t="str">
        <f aca="false">IF(C83="","",IF(COUNTIF('Trade Log'!$A$4:$A$1003,$A83)=0,K83,LOOKUP(2,1/('Trade Log'!$A$4:$A$1003=$A83),'Trade Log'!$J$4:$J$1003)))</f>
        <v/>
      </c>
      <c r="T83" s="24" t="n">
        <f aca="false">IF(OR(R83="",R83=0),0,S83/R83)</f>
        <v>0</v>
      </c>
      <c r="U83" s="26" t="str">
        <f aca="false">IF(A84="","",IF(AND(ABS(G84-R83)&lt;0.00000001,ABS(H84-T83)&lt;0.01,ABS(F84-Q83)&lt;0.01),"OK","CHECK NEXT START"))</f>
        <v/>
      </c>
      <c r="V83" s="26" t="str">
        <f aca="false">IF(C83="","",IF(U83="CHECK NEXT START","CHECK",IF(D83="","OPEN","CLOSED")))</f>
        <v/>
      </c>
      <c r="W83" s="27"/>
    </row>
    <row r="84" customFormat="false" ht="15" hidden="false" customHeight="true" outlineLevel="0" collapsed="false">
      <c r="A84" s="19" t="str">
        <f aca="false">IF(C84="","",ROW()-3)</f>
        <v/>
      </c>
      <c r="B84" s="20"/>
      <c r="C84" s="21"/>
      <c r="D84" s="21"/>
      <c r="E84" s="22"/>
      <c r="F84" s="22"/>
      <c r="G84" s="23"/>
      <c r="H84" s="22"/>
      <c r="I84" s="20"/>
      <c r="J84" s="20"/>
      <c r="K84" s="24" t="n">
        <f aca="false">IF(OR(G84="",H84=""),0,G84*H84)</f>
        <v>0</v>
      </c>
      <c r="L84" s="19" t="str">
        <f aca="false">IF(OR(C84="",'Start Here'!$D$12=""),"",MAX(0,INT((IF(D84="",'Start Here'!$D$12,D84)-C84)/7)+1))</f>
        <v/>
      </c>
      <c r="M84" s="24" t="str">
        <f aca="false">IF(L84="","",L84*E84)</f>
        <v/>
      </c>
      <c r="N84" s="24" t="n">
        <f aca="false">SUMIFS('Trade Log'!$E$4:$E$1003,'Trade Log'!$A$4:$A$1003,$A84,'Trade Log'!$C$4:$C$1003,"BUY")</f>
        <v>0</v>
      </c>
      <c r="O84" s="24" t="n">
        <f aca="false">SUMIFS('Trade Log'!$E$4:$E$1003,'Trade Log'!$A$4:$A$1003,$A84,'Trade Log'!$C$4:$C$1003,"TRIM")</f>
        <v>0</v>
      </c>
      <c r="P84" s="24" t="n">
        <f aca="false">SUMIFS('Trade Log'!$F$4:$F$1003,'Trade Log'!$A$4:$A$1003,$A84)</f>
        <v>0</v>
      </c>
      <c r="Q84" s="24" t="str">
        <f aca="false">IF(C84="","",F84+N(M84)+SUMIFS('Trade Log'!$H$4:$H$1003,'Trade Log'!$A$4:$A$1003,$A84))</f>
        <v/>
      </c>
      <c r="R84" s="25" t="str">
        <f aca="false">IF(C84="","",IF(COUNTIF('Trade Log'!$A$4:$A$1003,$A84)=0,G84,LOOKUP(2,1/('Trade Log'!$A$4:$A$1003=$A84),'Trade Log'!$K$4:$K$1003)))</f>
        <v/>
      </c>
      <c r="S84" s="24" t="str">
        <f aca="false">IF(C84="","",IF(COUNTIF('Trade Log'!$A$4:$A$1003,$A84)=0,K84,LOOKUP(2,1/('Trade Log'!$A$4:$A$1003=$A84),'Trade Log'!$J$4:$J$1003)))</f>
        <v/>
      </c>
      <c r="T84" s="24" t="n">
        <f aca="false">IF(OR(R84="",R84=0),0,S84/R84)</f>
        <v>0</v>
      </c>
      <c r="U84" s="26" t="str">
        <f aca="false">IF(A85="","",IF(AND(ABS(G85-R84)&lt;0.00000001,ABS(H85-T84)&lt;0.01,ABS(F85-Q84)&lt;0.01),"OK","CHECK NEXT START"))</f>
        <v/>
      </c>
      <c r="V84" s="26" t="str">
        <f aca="false">IF(C84="","",IF(U84="CHECK NEXT START","CHECK",IF(D84="","OPEN","CLOSED")))</f>
        <v/>
      </c>
      <c r="W84" s="27"/>
    </row>
    <row r="85" customFormat="false" ht="15" hidden="false" customHeight="true" outlineLevel="0" collapsed="false">
      <c r="A85" s="19" t="str">
        <f aca="false">IF(C85="","",ROW()-3)</f>
        <v/>
      </c>
      <c r="B85" s="20"/>
      <c r="C85" s="21"/>
      <c r="D85" s="21"/>
      <c r="E85" s="22"/>
      <c r="F85" s="22"/>
      <c r="G85" s="23"/>
      <c r="H85" s="22"/>
      <c r="I85" s="20"/>
      <c r="J85" s="20"/>
      <c r="K85" s="24" t="n">
        <f aca="false">IF(OR(G85="",H85=""),0,G85*H85)</f>
        <v>0</v>
      </c>
      <c r="L85" s="19" t="str">
        <f aca="false">IF(OR(C85="",'Start Here'!$D$12=""),"",MAX(0,INT((IF(D85="",'Start Here'!$D$12,D85)-C85)/7)+1))</f>
        <v/>
      </c>
      <c r="M85" s="24" t="str">
        <f aca="false">IF(L85="","",L85*E85)</f>
        <v/>
      </c>
      <c r="N85" s="24" t="n">
        <f aca="false">SUMIFS('Trade Log'!$E$4:$E$1003,'Trade Log'!$A$4:$A$1003,$A85,'Trade Log'!$C$4:$C$1003,"BUY")</f>
        <v>0</v>
      </c>
      <c r="O85" s="24" t="n">
        <f aca="false">SUMIFS('Trade Log'!$E$4:$E$1003,'Trade Log'!$A$4:$A$1003,$A85,'Trade Log'!$C$4:$C$1003,"TRIM")</f>
        <v>0</v>
      </c>
      <c r="P85" s="24" t="n">
        <f aca="false">SUMIFS('Trade Log'!$F$4:$F$1003,'Trade Log'!$A$4:$A$1003,$A85)</f>
        <v>0</v>
      </c>
      <c r="Q85" s="24" t="str">
        <f aca="false">IF(C85="","",F85+N(M85)+SUMIFS('Trade Log'!$H$4:$H$1003,'Trade Log'!$A$4:$A$1003,$A85))</f>
        <v/>
      </c>
      <c r="R85" s="25" t="str">
        <f aca="false">IF(C85="","",IF(COUNTIF('Trade Log'!$A$4:$A$1003,$A85)=0,G85,LOOKUP(2,1/('Trade Log'!$A$4:$A$1003=$A85),'Trade Log'!$K$4:$K$1003)))</f>
        <v/>
      </c>
      <c r="S85" s="24" t="str">
        <f aca="false">IF(C85="","",IF(COUNTIF('Trade Log'!$A$4:$A$1003,$A85)=0,K85,LOOKUP(2,1/('Trade Log'!$A$4:$A$1003=$A85),'Trade Log'!$J$4:$J$1003)))</f>
        <v/>
      </c>
      <c r="T85" s="24" t="n">
        <f aca="false">IF(OR(R85="",R85=0),0,S85/R85)</f>
        <v>0</v>
      </c>
      <c r="U85" s="26" t="str">
        <f aca="false">IF(A86="","",IF(AND(ABS(G86-R85)&lt;0.00000001,ABS(H86-T85)&lt;0.01,ABS(F86-Q85)&lt;0.01),"OK","CHECK NEXT START"))</f>
        <v/>
      </c>
      <c r="V85" s="26" t="str">
        <f aca="false">IF(C85="","",IF(U85="CHECK NEXT START","CHECK",IF(D85="","OPEN","CLOSED")))</f>
        <v/>
      </c>
      <c r="W85" s="27"/>
    </row>
    <row r="86" customFormat="false" ht="15" hidden="false" customHeight="true" outlineLevel="0" collapsed="false">
      <c r="A86" s="19" t="str">
        <f aca="false">IF(C86="","",ROW()-3)</f>
        <v/>
      </c>
      <c r="B86" s="20"/>
      <c r="C86" s="21"/>
      <c r="D86" s="21"/>
      <c r="E86" s="22"/>
      <c r="F86" s="22"/>
      <c r="G86" s="23"/>
      <c r="H86" s="22"/>
      <c r="I86" s="20"/>
      <c r="J86" s="20"/>
      <c r="K86" s="24" t="n">
        <f aca="false">IF(OR(G86="",H86=""),0,G86*H86)</f>
        <v>0</v>
      </c>
      <c r="L86" s="19" t="str">
        <f aca="false">IF(OR(C86="",'Start Here'!$D$12=""),"",MAX(0,INT((IF(D86="",'Start Here'!$D$12,D86)-C86)/7)+1))</f>
        <v/>
      </c>
      <c r="M86" s="24" t="str">
        <f aca="false">IF(L86="","",L86*E86)</f>
        <v/>
      </c>
      <c r="N86" s="24" t="n">
        <f aca="false">SUMIFS('Trade Log'!$E$4:$E$1003,'Trade Log'!$A$4:$A$1003,$A86,'Trade Log'!$C$4:$C$1003,"BUY")</f>
        <v>0</v>
      </c>
      <c r="O86" s="24" t="n">
        <f aca="false">SUMIFS('Trade Log'!$E$4:$E$1003,'Trade Log'!$A$4:$A$1003,$A86,'Trade Log'!$C$4:$C$1003,"TRIM")</f>
        <v>0</v>
      </c>
      <c r="P86" s="24" t="n">
        <f aca="false">SUMIFS('Trade Log'!$F$4:$F$1003,'Trade Log'!$A$4:$A$1003,$A86)</f>
        <v>0</v>
      </c>
      <c r="Q86" s="24" t="str">
        <f aca="false">IF(C86="","",F86+N(M86)+SUMIFS('Trade Log'!$H$4:$H$1003,'Trade Log'!$A$4:$A$1003,$A86))</f>
        <v/>
      </c>
      <c r="R86" s="25" t="str">
        <f aca="false">IF(C86="","",IF(COUNTIF('Trade Log'!$A$4:$A$1003,$A86)=0,G86,LOOKUP(2,1/('Trade Log'!$A$4:$A$1003=$A86),'Trade Log'!$K$4:$K$1003)))</f>
        <v/>
      </c>
      <c r="S86" s="24" t="str">
        <f aca="false">IF(C86="","",IF(COUNTIF('Trade Log'!$A$4:$A$1003,$A86)=0,K86,LOOKUP(2,1/('Trade Log'!$A$4:$A$1003=$A86),'Trade Log'!$J$4:$J$1003)))</f>
        <v/>
      </c>
      <c r="T86" s="24" t="n">
        <f aca="false">IF(OR(R86="",R86=0),0,S86/R86)</f>
        <v>0</v>
      </c>
      <c r="U86" s="26" t="str">
        <f aca="false">IF(A87="","",IF(AND(ABS(G87-R86)&lt;0.00000001,ABS(H87-T86)&lt;0.01,ABS(F87-Q86)&lt;0.01),"OK","CHECK NEXT START"))</f>
        <v/>
      </c>
      <c r="V86" s="26" t="str">
        <f aca="false">IF(C86="","",IF(U86="CHECK NEXT START","CHECK",IF(D86="","OPEN","CLOSED")))</f>
        <v/>
      </c>
      <c r="W86" s="27"/>
    </row>
    <row r="87" customFormat="false" ht="15" hidden="false" customHeight="true" outlineLevel="0" collapsed="false">
      <c r="A87" s="19" t="str">
        <f aca="false">IF(C87="","",ROW()-3)</f>
        <v/>
      </c>
      <c r="B87" s="20"/>
      <c r="C87" s="21"/>
      <c r="D87" s="21"/>
      <c r="E87" s="22"/>
      <c r="F87" s="22"/>
      <c r="G87" s="23"/>
      <c r="H87" s="22"/>
      <c r="I87" s="20"/>
      <c r="J87" s="20"/>
      <c r="K87" s="24" t="n">
        <f aca="false">IF(OR(G87="",H87=""),0,G87*H87)</f>
        <v>0</v>
      </c>
      <c r="L87" s="19" t="str">
        <f aca="false">IF(OR(C87="",'Start Here'!$D$12=""),"",MAX(0,INT((IF(D87="",'Start Here'!$D$12,D87)-C87)/7)+1))</f>
        <v/>
      </c>
      <c r="M87" s="24" t="str">
        <f aca="false">IF(L87="","",L87*E87)</f>
        <v/>
      </c>
      <c r="N87" s="24" t="n">
        <f aca="false">SUMIFS('Trade Log'!$E$4:$E$1003,'Trade Log'!$A$4:$A$1003,$A87,'Trade Log'!$C$4:$C$1003,"BUY")</f>
        <v>0</v>
      </c>
      <c r="O87" s="24" t="n">
        <f aca="false">SUMIFS('Trade Log'!$E$4:$E$1003,'Trade Log'!$A$4:$A$1003,$A87,'Trade Log'!$C$4:$C$1003,"TRIM")</f>
        <v>0</v>
      </c>
      <c r="P87" s="24" t="n">
        <f aca="false">SUMIFS('Trade Log'!$F$4:$F$1003,'Trade Log'!$A$4:$A$1003,$A87)</f>
        <v>0</v>
      </c>
      <c r="Q87" s="24" t="str">
        <f aca="false">IF(C87="","",F87+N(M87)+SUMIFS('Trade Log'!$H$4:$H$1003,'Trade Log'!$A$4:$A$1003,$A87))</f>
        <v/>
      </c>
      <c r="R87" s="25" t="str">
        <f aca="false">IF(C87="","",IF(COUNTIF('Trade Log'!$A$4:$A$1003,$A87)=0,G87,LOOKUP(2,1/('Trade Log'!$A$4:$A$1003=$A87),'Trade Log'!$K$4:$K$1003)))</f>
        <v/>
      </c>
      <c r="S87" s="24" t="str">
        <f aca="false">IF(C87="","",IF(COUNTIF('Trade Log'!$A$4:$A$1003,$A87)=0,K87,LOOKUP(2,1/('Trade Log'!$A$4:$A$1003=$A87),'Trade Log'!$J$4:$J$1003)))</f>
        <v/>
      </c>
      <c r="T87" s="24" t="n">
        <f aca="false">IF(OR(R87="",R87=0),0,S87/R87)</f>
        <v>0</v>
      </c>
      <c r="U87" s="26" t="str">
        <f aca="false">IF(A88="","",IF(AND(ABS(G88-R87)&lt;0.00000001,ABS(H88-T87)&lt;0.01,ABS(F88-Q87)&lt;0.01),"OK","CHECK NEXT START"))</f>
        <v/>
      </c>
      <c r="V87" s="26" t="str">
        <f aca="false">IF(C87="","",IF(U87="CHECK NEXT START","CHECK",IF(D87="","OPEN","CLOSED")))</f>
        <v/>
      </c>
      <c r="W87" s="27"/>
    </row>
    <row r="88" customFormat="false" ht="15" hidden="false" customHeight="true" outlineLevel="0" collapsed="false">
      <c r="A88" s="19" t="str">
        <f aca="false">IF(C88="","",ROW()-3)</f>
        <v/>
      </c>
      <c r="B88" s="20"/>
      <c r="C88" s="21"/>
      <c r="D88" s="21"/>
      <c r="E88" s="22"/>
      <c r="F88" s="22"/>
      <c r="G88" s="23"/>
      <c r="H88" s="22"/>
      <c r="I88" s="20"/>
      <c r="J88" s="20"/>
      <c r="K88" s="24" t="n">
        <f aca="false">IF(OR(G88="",H88=""),0,G88*H88)</f>
        <v>0</v>
      </c>
      <c r="L88" s="19" t="str">
        <f aca="false">IF(OR(C88="",'Start Here'!$D$12=""),"",MAX(0,INT((IF(D88="",'Start Here'!$D$12,D88)-C88)/7)+1))</f>
        <v/>
      </c>
      <c r="M88" s="24" t="str">
        <f aca="false">IF(L88="","",L88*E88)</f>
        <v/>
      </c>
      <c r="N88" s="24" t="n">
        <f aca="false">SUMIFS('Trade Log'!$E$4:$E$1003,'Trade Log'!$A$4:$A$1003,$A88,'Trade Log'!$C$4:$C$1003,"BUY")</f>
        <v>0</v>
      </c>
      <c r="O88" s="24" t="n">
        <f aca="false">SUMIFS('Trade Log'!$E$4:$E$1003,'Trade Log'!$A$4:$A$1003,$A88,'Trade Log'!$C$4:$C$1003,"TRIM")</f>
        <v>0</v>
      </c>
      <c r="P88" s="24" t="n">
        <f aca="false">SUMIFS('Trade Log'!$F$4:$F$1003,'Trade Log'!$A$4:$A$1003,$A88)</f>
        <v>0</v>
      </c>
      <c r="Q88" s="24" t="str">
        <f aca="false">IF(C88="","",F88+N(M88)+SUMIFS('Trade Log'!$H$4:$H$1003,'Trade Log'!$A$4:$A$1003,$A88))</f>
        <v/>
      </c>
      <c r="R88" s="25" t="str">
        <f aca="false">IF(C88="","",IF(COUNTIF('Trade Log'!$A$4:$A$1003,$A88)=0,G88,LOOKUP(2,1/('Trade Log'!$A$4:$A$1003=$A88),'Trade Log'!$K$4:$K$1003)))</f>
        <v/>
      </c>
      <c r="S88" s="24" t="str">
        <f aca="false">IF(C88="","",IF(COUNTIF('Trade Log'!$A$4:$A$1003,$A88)=0,K88,LOOKUP(2,1/('Trade Log'!$A$4:$A$1003=$A88),'Trade Log'!$J$4:$J$1003)))</f>
        <v/>
      </c>
      <c r="T88" s="24" t="n">
        <f aca="false">IF(OR(R88="",R88=0),0,S88/R88)</f>
        <v>0</v>
      </c>
      <c r="U88" s="26" t="str">
        <f aca="false">IF(A89="","",IF(AND(ABS(G89-R88)&lt;0.00000001,ABS(H89-T88)&lt;0.01,ABS(F89-Q88)&lt;0.01),"OK","CHECK NEXT START"))</f>
        <v/>
      </c>
      <c r="V88" s="26" t="str">
        <f aca="false">IF(C88="","",IF(U88="CHECK NEXT START","CHECK",IF(D88="","OPEN","CLOSED")))</f>
        <v/>
      </c>
      <c r="W88" s="27"/>
    </row>
    <row r="89" customFormat="false" ht="15" hidden="false" customHeight="true" outlineLevel="0" collapsed="false">
      <c r="A89" s="19" t="str">
        <f aca="false">IF(C89="","",ROW()-3)</f>
        <v/>
      </c>
      <c r="B89" s="20"/>
      <c r="C89" s="21"/>
      <c r="D89" s="21"/>
      <c r="E89" s="22"/>
      <c r="F89" s="22"/>
      <c r="G89" s="23"/>
      <c r="H89" s="22"/>
      <c r="I89" s="20"/>
      <c r="J89" s="20"/>
      <c r="K89" s="24" t="n">
        <f aca="false">IF(OR(G89="",H89=""),0,G89*H89)</f>
        <v>0</v>
      </c>
      <c r="L89" s="19" t="str">
        <f aca="false">IF(OR(C89="",'Start Here'!$D$12=""),"",MAX(0,INT((IF(D89="",'Start Here'!$D$12,D89)-C89)/7)+1))</f>
        <v/>
      </c>
      <c r="M89" s="24" t="str">
        <f aca="false">IF(L89="","",L89*E89)</f>
        <v/>
      </c>
      <c r="N89" s="24" t="n">
        <f aca="false">SUMIFS('Trade Log'!$E$4:$E$1003,'Trade Log'!$A$4:$A$1003,$A89,'Trade Log'!$C$4:$C$1003,"BUY")</f>
        <v>0</v>
      </c>
      <c r="O89" s="24" t="n">
        <f aca="false">SUMIFS('Trade Log'!$E$4:$E$1003,'Trade Log'!$A$4:$A$1003,$A89,'Trade Log'!$C$4:$C$1003,"TRIM")</f>
        <v>0</v>
      </c>
      <c r="P89" s="24" t="n">
        <f aca="false">SUMIFS('Trade Log'!$F$4:$F$1003,'Trade Log'!$A$4:$A$1003,$A89)</f>
        <v>0</v>
      </c>
      <c r="Q89" s="24" t="str">
        <f aca="false">IF(C89="","",F89+N(M89)+SUMIFS('Trade Log'!$H$4:$H$1003,'Trade Log'!$A$4:$A$1003,$A89))</f>
        <v/>
      </c>
      <c r="R89" s="25" t="str">
        <f aca="false">IF(C89="","",IF(COUNTIF('Trade Log'!$A$4:$A$1003,$A89)=0,G89,LOOKUP(2,1/('Trade Log'!$A$4:$A$1003=$A89),'Trade Log'!$K$4:$K$1003)))</f>
        <v/>
      </c>
      <c r="S89" s="24" t="str">
        <f aca="false">IF(C89="","",IF(COUNTIF('Trade Log'!$A$4:$A$1003,$A89)=0,K89,LOOKUP(2,1/('Trade Log'!$A$4:$A$1003=$A89),'Trade Log'!$J$4:$J$1003)))</f>
        <v/>
      </c>
      <c r="T89" s="24" t="n">
        <f aca="false">IF(OR(R89="",R89=0),0,S89/R89)</f>
        <v>0</v>
      </c>
      <c r="U89" s="26" t="str">
        <f aca="false">IF(A90="","",IF(AND(ABS(G90-R89)&lt;0.00000001,ABS(H90-T89)&lt;0.01,ABS(F90-Q89)&lt;0.01),"OK","CHECK NEXT START"))</f>
        <v/>
      </c>
      <c r="V89" s="26" t="str">
        <f aca="false">IF(C89="","",IF(U89="CHECK NEXT START","CHECK",IF(D89="","OPEN","CLOSED")))</f>
        <v/>
      </c>
      <c r="W89" s="27"/>
    </row>
    <row r="90" customFormat="false" ht="15" hidden="false" customHeight="true" outlineLevel="0" collapsed="false">
      <c r="A90" s="19" t="str">
        <f aca="false">IF(C90="","",ROW()-3)</f>
        <v/>
      </c>
      <c r="B90" s="20"/>
      <c r="C90" s="21"/>
      <c r="D90" s="21"/>
      <c r="E90" s="22"/>
      <c r="F90" s="22"/>
      <c r="G90" s="23"/>
      <c r="H90" s="22"/>
      <c r="I90" s="20"/>
      <c r="J90" s="20"/>
      <c r="K90" s="24" t="n">
        <f aca="false">IF(OR(G90="",H90=""),0,G90*H90)</f>
        <v>0</v>
      </c>
      <c r="L90" s="19" t="str">
        <f aca="false">IF(OR(C90="",'Start Here'!$D$12=""),"",MAX(0,INT((IF(D90="",'Start Here'!$D$12,D90)-C90)/7)+1))</f>
        <v/>
      </c>
      <c r="M90" s="24" t="str">
        <f aca="false">IF(L90="","",L90*E90)</f>
        <v/>
      </c>
      <c r="N90" s="24" t="n">
        <f aca="false">SUMIFS('Trade Log'!$E$4:$E$1003,'Trade Log'!$A$4:$A$1003,$A90,'Trade Log'!$C$4:$C$1003,"BUY")</f>
        <v>0</v>
      </c>
      <c r="O90" s="24" t="n">
        <f aca="false">SUMIFS('Trade Log'!$E$4:$E$1003,'Trade Log'!$A$4:$A$1003,$A90,'Trade Log'!$C$4:$C$1003,"TRIM")</f>
        <v>0</v>
      </c>
      <c r="P90" s="24" t="n">
        <f aca="false">SUMIFS('Trade Log'!$F$4:$F$1003,'Trade Log'!$A$4:$A$1003,$A90)</f>
        <v>0</v>
      </c>
      <c r="Q90" s="24" t="str">
        <f aca="false">IF(C90="","",F90+N(M90)+SUMIFS('Trade Log'!$H$4:$H$1003,'Trade Log'!$A$4:$A$1003,$A90))</f>
        <v/>
      </c>
      <c r="R90" s="25" t="str">
        <f aca="false">IF(C90="","",IF(COUNTIF('Trade Log'!$A$4:$A$1003,$A90)=0,G90,LOOKUP(2,1/('Trade Log'!$A$4:$A$1003=$A90),'Trade Log'!$K$4:$K$1003)))</f>
        <v/>
      </c>
      <c r="S90" s="24" t="str">
        <f aca="false">IF(C90="","",IF(COUNTIF('Trade Log'!$A$4:$A$1003,$A90)=0,K90,LOOKUP(2,1/('Trade Log'!$A$4:$A$1003=$A90),'Trade Log'!$J$4:$J$1003)))</f>
        <v/>
      </c>
      <c r="T90" s="24" t="n">
        <f aca="false">IF(OR(R90="",R90=0),0,S90/R90)</f>
        <v>0</v>
      </c>
      <c r="U90" s="26" t="str">
        <f aca="false">IF(A91="","",IF(AND(ABS(G91-R90)&lt;0.00000001,ABS(H91-T90)&lt;0.01,ABS(F91-Q90)&lt;0.01),"OK","CHECK NEXT START"))</f>
        <v/>
      </c>
      <c r="V90" s="26" t="str">
        <f aca="false">IF(C90="","",IF(U90="CHECK NEXT START","CHECK",IF(D90="","OPEN","CLOSED")))</f>
        <v/>
      </c>
      <c r="W90" s="27"/>
    </row>
    <row r="91" customFormat="false" ht="15" hidden="false" customHeight="true" outlineLevel="0" collapsed="false">
      <c r="A91" s="19" t="str">
        <f aca="false">IF(C91="","",ROW()-3)</f>
        <v/>
      </c>
      <c r="B91" s="20"/>
      <c r="C91" s="21"/>
      <c r="D91" s="21"/>
      <c r="E91" s="22"/>
      <c r="F91" s="22"/>
      <c r="G91" s="23"/>
      <c r="H91" s="22"/>
      <c r="I91" s="20"/>
      <c r="J91" s="20"/>
      <c r="K91" s="24" t="n">
        <f aca="false">IF(OR(G91="",H91=""),0,G91*H91)</f>
        <v>0</v>
      </c>
      <c r="L91" s="19" t="str">
        <f aca="false">IF(OR(C91="",'Start Here'!$D$12=""),"",MAX(0,INT((IF(D91="",'Start Here'!$D$12,D91)-C91)/7)+1))</f>
        <v/>
      </c>
      <c r="M91" s="24" t="str">
        <f aca="false">IF(L91="","",L91*E91)</f>
        <v/>
      </c>
      <c r="N91" s="24" t="n">
        <f aca="false">SUMIFS('Trade Log'!$E$4:$E$1003,'Trade Log'!$A$4:$A$1003,$A91,'Trade Log'!$C$4:$C$1003,"BUY")</f>
        <v>0</v>
      </c>
      <c r="O91" s="24" t="n">
        <f aca="false">SUMIFS('Trade Log'!$E$4:$E$1003,'Trade Log'!$A$4:$A$1003,$A91,'Trade Log'!$C$4:$C$1003,"TRIM")</f>
        <v>0</v>
      </c>
      <c r="P91" s="24" t="n">
        <f aca="false">SUMIFS('Trade Log'!$F$4:$F$1003,'Trade Log'!$A$4:$A$1003,$A91)</f>
        <v>0</v>
      </c>
      <c r="Q91" s="24" t="str">
        <f aca="false">IF(C91="","",F91+N(M91)+SUMIFS('Trade Log'!$H$4:$H$1003,'Trade Log'!$A$4:$A$1003,$A91))</f>
        <v/>
      </c>
      <c r="R91" s="25" t="str">
        <f aca="false">IF(C91="","",IF(COUNTIF('Trade Log'!$A$4:$A$1003,$A91)=0,G91,LOOKUP(2,1/('Trade Log'!$A$4:$A$1003=$A91),'Trade Log'!$K$4:$K$1003)))</f>
        <v/>
      </c>
      <c r="S91" s="24" t="str">
        <f aca="false">IF(C91="","",IF(COUNTIF('Trade Log'!$A$4:$A$1003,$A91)=0,K91,LOOKUP(2,1/('Trade Log'!$A$4:$A$1003=$A91),'Trade Log'!$J$4:$J$1003)))</f>
        <v/>
      </c>
      <c r="T91" s="24" t="n">
        <f aca="false">IF(OR(R91="",R91=0),0,S91/R91)</f>
        <v>0</v>
      </c>
      <c r="U91" s="26" t="str">
        <f aca="false">IF(A92="","",IF(AND(ABS(G92-R91)&lt;0.00000001,ABS(H92-T91)&lt;0.01,ABS(F92-Q91)&lt;0.01),"OK","CHECK NEXT START"))</f>
        <v/>
      </c>
      <c r="V91" s="26" t="str">
        <f aca="false">IF(C91="","",IF(U91="CHECK NEXT START","CHECK",IF(D91="","OPEN","CLOSED")))</f>
        <v/>
      </c>
      <c r="W91" s="27"/>
    </row>
    <row r="92" customFormat="false" ht="15" hidden="false" customHeight="true" outlineLevel="0" collapsed="false">
      <c r="A92" s="19" t="str">
        <f aca="false">IF(C92="","",ROW()-3)</f>
        <v/>
      </c>
      <c r="B92" s="20"/>
      <c r="C92" s="21"/>
      <c r="D92" s="21"/>
      <c r="E92" s="22"/>
      <c r="F92" s="22"/>
      <c r="G92" s="23"/>
      <c r="H92" s="22"/>
      <c r="I92" s="20"/>
      <c r="J92" s="20"/>
      <c r="K92" s="24" t="n">
        <f aca="false">IF(OR(G92="",H92=""),0,G92*H92)</f>
        <v>0</v>
      </c>
      <c r="L92" s="19" t="str">
        <f aca="false">IF(OR(C92="",'Start Here'!$D$12=""),"",MAX(0,INT((IF(D92="",'Start Here'!$D$12,D92)-C92)/7)+1))</f>
        <v/>
      </c>
      <c r="M92" s="24" t="str">
        <f aca="false">IF(L92="","",L92*E92)</f>
        <v/>
      </c>
      <c r="N92" s="24" t="n">
        <f aca="false">SUMIFS('Trade Log'!$E$4:$E$1003,'Trade Log'!$A$4:$A$1003,$A92,'Trade Log'!$C$4:$C$1003,"BUY")</f>
        <v>0</v>
      </c>
      <c r="O92" s="24" t="n">
        <f aca="false">SUMIFS('Trade Log'!$E$4:$E$1003,'Trade Log'!$A$4:$A$1003,$A92,'Trade Log'!$C$4:$C$1003,"TRIM")</f>
        <v>0</v>
      </c>
      <c r="P92" s="24" t="n">
        <f aca="false">SUMIFS('Trade Log'!$F$4:$F$1003,'Trade Log'!$A$4:$A$1003,$A92)</f>
        <v>0</v>
      </c>
      <c r="Q92" s="24" t="str">
        <f aca="false">IF(C92="","",F92+N(M92)+SUMIFS('Trade Log'!$H$4:$H$1003,'Trade Log'!$A$4:$A$1003,$A92))</f>
        <v/>
      </c>
      <c r="R92" s="25" t="str">
        <f aca="false">IF(C92="","",IF(COUNTIF('Trade Log'!$A$4:$A$1003,$A92)=0,G92,LOOKUP(2,1/('Trade Log'!$A$4:$A$1003=$A92),'Trade Log'!$K$4:$K$1003)))</f>
        <v/>
      </c>
      <c r="S92" s="24" t="str">
        <f aca="false">IF(C92="","",IF(COUNTIF('Trade Log'!$A$4:$A$1003,$A92)=0,K92,LOOKUP(2,1/('Trade Log'!$A$4:$A$1003=$A92),'Trade Log'!$J$4:$J$1003)))</f>
        <v/>
      </c>
      <c r="T92" s="24" t="n">
        <f aca="false">IF(OR(R92="",R92=0),0,S92/R92)</f>
        <v>0</v>
      </c>
      <c r="U92" s="26" t="str">
        <f aca="false">IF(A93="","",IF(AND(ABS(G93-R92)&lt;0.00000001,ABS(H93-T92)&lt;0.01,ABS(F93-Q92)&lt;0.01),"OK","CHECK NEXT START"))</f>
        <v/>
      </c>
      <c r="V92" s="26" t="str">
        <f aca="false">IF(C92="","",IF(U92="CHECK NEXT START","CHECK",IF(D92="","OPEN","CLOSED")))</f>
        <v/>
      </c>
      <c r="W92" s="27"/>
    </row>
    <row r="93" customFormat="false" ht="15" hidden="false" customHeight="true" outlineLevel="0" collapsed="false">
      <c r="A93" s="19" t="str">
        <f aca="false">IF(C93="","",ROW()-3)</f>
        <v/>
      </c>
      <c r="B93" s="20"/>
      <c r="C93" s="21"/>
      <c r="D93" s="21"/>
      <c r="E93" s="22"/>
      <c r="F93" s="22"/>
      <c r="G93" s="23"/>
      <c r="H93" s="22"/>
      <c r="I93" s="20"/>
      <c r="J93" s="20"/>
      <c r="K93" s="24" t="n">
        <f aca="false">IF(OR(G93="",H93=""),0,G93*H93)</f>
        <v>0</v>
      </c>
      <c r="L93" s="19" t="str">
        <f aca="false">IF(OR(C93="",'Start Here'!$D$12=""),"",MAX(0,INT((IF(D93="",'Start Here'!$D$12,D93)-C93)/7)+1))</f>
        <v/>
      </c>
      <c r="M93" s="24" t="str">
        <f aca="false">IF(L93="","",L93*E93)</f>
        <v/>
      </c>
      <c r="N93" s="24" t="n">
        <f aca="false">SUMIFS('Trade Log'!$E$4:$E$1003,'Trade Log'!$A$4:$A$1003,$A93,'Trade Log'!$C$4:$C$1003,"BUY")</f>
        <v>0</v>
      </c>
      <c r="O93" s="24" t="n">
        <f aca="false">SUMIFS('Trade Log'!$E$4:$E$1003,'Trade Log'!$A$4:$A$1003,$A93,'Trade Log'!$C$4:$C$1003,"TRIM")</f>
        <v>0</v>
      </c>
      <c r="P93" s="24" t="n">
        <f aca="false">SUMIFS('Trade Log'!$F$4:$F$1003,'Trade Log'!$A$4:$A$1003,$A93)</f>
        <v>0</v>
      </c>
      <c r="Q93" s="24" t="str">
        <f aca="false">IF(C93="","",F93+N(M93)+SUMIFS('Trade Log'!$H$4:$H$1003,'Trade Log'!$A$4:$A$1003,$A93))</f>
        <v/>
      </c>
      <c r="R93" s="25" t="str">
        <f aca="false">IF(C93="","",IF(COUNTIF('Trade Log'!$A$4:$A$1003,$A93)=0,G93,LOOKUP(2,1/('Trade Log'!$A$4:$A$1003=$A93),'Trade Log'!$K$4:$K$1003)))</f>
        <v/>
      </c>
      <c r="S93" s="24" t="str">
        <f aca="false">IF(C93="","",IF(COUNTIF('Trade Log'!$A$4:$A$1003,$A93)=0,K93,LOOKUP(2,1/('Trade Log'!$A$4:$A$1003=$A93),'Trade Log'!$J$4:$J$1003)))</f>
        <v/>
      </c>
      <c r="T93" s="24" t="n">
        <f aca="false">IF(OR(R93="",R93=0),0,S93/R93)</f>
        <v>0</v>
      </c>
      <c r="U93" s="26" t="str">
        <f aca="false">IF(A94="","",IF(AND(ABS(G94-R93)&lt;0.00000001,ABS(H94-T93)&lt;0.01,ABS(F94-Q93)&lt;0.01),"OK","CHECK NEXT START"))</f>
        <v/>
      </c>
      <c r="V93" s="26" t="str">
        <f aca="false">IF(C93="","",IF(U93="CHECK NEXT START","CHECK",IF(D93="","OPEN","CLOSED")))</f>
        <v/>
      </c>
      <c r="W93" s="27"/>
    </row>
    <row r="94" customFormat="false" ht="15" hidden="false" customHeight="true" outlineLevel="0" collapsed="false">
      <c r="A94" s="19" t="str">
        <f aca="false">IF(C94="","",ROW()-3)</f>
        <v/>
      </c>
      <c r="B94" s="20"/>
      <c r="C94" s="21"/>
      <c r="D94" s="21"/>
      <c r="E94" s="22"/>
      <c r="F94" s="22"/>
      <c r="G94" s="23"/>
      <c r="H94" s="22"/>
      <c r="I94" s="20"/>
      <c r="J94" s="20"/>
      <c r="K94" s="24" t="n">
        <f aca="false">IF(OR(G94="",H94=""),0,G94*H94)</f>
        <v>0</v>
      </c>
      <c r="L94" s="19" t="str">
        <f aca="false">IF(OR(C94="",'Start Here'!$D$12=""),"",MAX(0,INT((IF(D94="",'Start Here'!$D$12,D94)-C94)/7)+1))</f>
        <v/>
      </c>
      <c r="M94" s="24" t="str">
        <f aca="false">IF(L94="","",L94*E94)</f>
        <v/>
      </c>
      <c r="N94" s="24" t="n">
        <f aca="false">SUMIFS('Trade Log'!$E$4:$E$1003,'Trade Log'!$A$4:$A$1003,$A94,'Trade Log'!$C$4:$C$1003,"BUY")</f>
        <v>0</v>
      </c>
      <c r="O94" s="24" t="n">
        <f aca="false">SUMIFS('Trade Log'!$E$4:$E$1003,'Trade Log'!$A$4:$A$1003,$A94,'Trade Log'!$C$4:$C$1003,"TRIM")</f>
        <v>0</v>
      </c>
      <c r="P94" s="24" t="n">
        <f aca="false">SUMIFS('Trade Log'!$F$4:$F$1003,'Trade Log'!$A$4:$A$1003,$A94)</f>
        <v>0</v>
      </c>
      <c r="Q94" s="24" t="str">
        <f aca="false">IF(C94="","",F94+N(M94)+SUMIFS('Trade Log'!$H$4:$H$1003,'Trade Log'!$A$4:$A$1003,$A94))</f>
        <v/>
      </c>
      <c r="R94" s="25" t="str">
        <f aca="false">IF(C94="","",IF(COUNTIF('Trade Log'!$A$4:$A$1003,$A94)=0,G94,LOOKUP(2,1/('Trade Log'!$A$4:$A$1003=$A94),'Trade Log'!$K$4:$K$1003)))</f>
        <v/>
      </c>
      <c r="S94" s="24" t="str">
        <f aca="false">IF(C94="","",IF(COUNTIF('Trade Log'!$A$4:$A$1003,$A94)=0,K94,LOOKUP(2,1/('Trade Log'!$A$4:$A$1003=$A94),'Trade Log'!$J$4:$J$1003)))</f>
        <v/>
      </c>
      <c r="T94" s="24" t="n">
        <f aca="false">IF(OR(R94="",R94=0),0,S94/R94)</f>
        <v>0</v>
      </c>
      <c r="U94" s="26" t="str">
        <f aca="false">IF(A95="","",IF(AND(ABS(G95-R94)&lt;0.00000001,ABS(H95-T94)&lt;0.01,ABS(F95-Q94)&lt;0.01),"OK","CHECK NEXT START"))</f>
        <v/>
      </c>
      <c r="V94" s="26" t="str">
        <f aca="false">IF(C94="","",IF(U94="CHECK NEXT START","CHECK",IF(D94="","OPEN","CLOSED")))</f>
        <v/>
      </c>
      <c r="W94" s="27"/>
    </row>
    <row r="95" customFormat="false" ht="15" hidden="false" customHeight="true" outlineLevel="0" collapsed="false">
      <c r="A95" s="19" t="str">
        <f aca="false">IF(C95="","",ROW()-3)</f>
        <v/>
      </c>
      <c r="B95" s="20"/>
      <c r="C95" s="21"/>
      <c r="D95" s="21"/>
      <c r="E95" s="22"/>
      <c r="F95" s="22"/>
      <c r="G95" s="23"/>
      <c r="H95" s="22"/>
      <c r="I95" s="20"/>
      <c r="J95" s="20"/>
      <c r="K95" s="24" t="n">
        <f aca="false">IF(OR(G95="",H95=""),0,G95*H95)</f>
        <v>0</v>
      </c>
      <c r="L95" s="19" t="str">
        <f aca="false">IF(OR(C95="",'Start Here'!$D$12=""),"",MAX(0,INT((IF(D95="",'Start Here'!$D$12,D95)-C95)/7)+1))</f>
        <v/>
      </c>
      <c r="M95" s="24" t="str">
        <f aca="false">IF(L95="","",L95*E95)</f>
        <v/>
      </c>
      <c r="N95" s="24" t="n">
        <f aca="false">SUMIFS('Trade Log'!$E$4:$E$1003,'Trade Log'!$A$4:$A$1003,$A95,'Trade Log'!$C$4:$C$1003,"BUY")</f>
        <v>0</v>
      </c>
      <c r="O95" s="24" t="n">
        <f aca="false">SUMIFS('Trade Log'!$E$4:$E$1003,'Trade Log'!$A$4:$A$1003,$A95,'Trade Log'!$C$4:$C$1003,"TRIM")</f>
        <v>0</v>
      </c>
      <c r="P95" s="24" t="n">
        <f aca="false">SUMIFS('Trade Log'!$F$4:$F$1003,'Trade Log'!$A$4:$A$1003,$A95)</f>
        <v>0</v>
      </c>
      <c r="Q95" s="24" t="str">
        <f aca="false">IF(C95="","",F95+N(M95)+SUMIFS('Trade Log'!$H$4:$H$1003,'Trade Log'!$A$4:$A$1003,$A95))</f>
        <v/>
      </c>
      <c r="R95" s="25" t="str">
        <f aca="false">IF(C95="","",IF(COUNTIF('Trade Log'!$A$4:$A$1003,$A95)=0,G95,LOOKUP(2,1/('Trade Log'!$A$4:$A$1003=$A95),'Trade Log'!$K$4:$K$1003)))</f>
        <v/>
      </c>
      <c r="S95" s="24" t="str">
        <f aca="false">IF(C95="","",IF(COUNTIF('Trade Log'!$A$4:$A$1003,$A95)=0,K95,LOOKUP(2,1/('Trade Log'!$A$4:$A$1003=$A95),'Trade Log'!$J$4:$J$1003)))</f>
        <v/>
      </c>
      <c r="T95" s="24" t="n">
        <f aca="false">IF(OR(R95="",R95=0),0,S95/R95)</f>
        <v>0</v>
      </c>
      <c r="U95" s="26" t="str">
        <f aca="false">IF(A96="","",IF(AND(ABS(G96-R95)&lt;0.00000001,ABS(H96-T95)&lt;0.01,ABS(F96-Q95)&lt;0.01),"OK","CHECK NEXT START"))</f>
        <v/>
      </c>
      <c r="V95" s="26" t="str">
        <f aca="false">IF(C95="","",IF(U95="CHECK NEXT START","CHECK",IF(D95="","OPEN","CLOSED")))</f>
        <v/>
      </c>
      <c r="W95" s="27"/>
    </row>
    <row r="96" customFormat="false" ht="15" hidden="false" customHeight="true" outlineLevel="0" collapsed="false">
      <c r="A96" s="19" t="str">
        <f aca="false">IF(C96="","",ROW()-3)</f>
        <v/>
      </c>
      <c r="B96" s="20"/>
      <c r="C96" s="21"/>
      <c r="D96" s="21"/>
      <c r="E96" s="22"/>
      <c r="F96" s="22"/>
      <c r="G96" s="23"/>
      <c r="H96" s="22"/>
      <c r="I96" s="20"/>
      <c r="J96" s="20"/>
      <c r="K96" s="24" t="n">
        <f aca="false">IF(OR(G96="",H96=""),0,G96*H96)</f>
        <v>0</v>
      </c>
      <c r="L96" s="19" t="str">
        <f aca="false">IF(OR(C96="",'Start Here'!$D$12=""),"",MAX(0,INT((IF(D96="",'Start Here'!$D$12,D96)-C96)/7)+1))</f>
        <v/>
      </c>
      <c r="M96" s="24" t="str">
        <f aca="false">IF(L96="","",L96*E96)</f>
        <v/>
      </c>
      <c r="N96" s="24" t="n">
        <f aca="false">SUMIFS('Trade Log'!$E$4:$E$1003,'Trade Log'!$A$4:$A$1003,$A96,'Trade Log'!$C$4:$C$1003,"BUY")</f>
        <v>0</v>
      </c>
      <c r="O96" s="24" t="n">
        <f aca="false">SUMIFS('Trade Log'!$E$4:$E$1003,'Trade Log'!$A$4:$A$1003,$A96,'Trade Log'!$C$4:$C$1003,"TRIM")</f>
        <v>0</v>
      </c>
      <c r="P96" s="24" t="n">
        <f aca="false">SUMIFS('Trade Log'!$F$4:$F$1003,'Trade Log'!$A$4:$A$1003,$A96)</f>
        <v>0</v>
      </c>
      <c r="Q96" s="24" t="str">
        <f aca="false">IF(C96="","",F96+N(M96)+SUMIFS('Trade Log'!$H$4:$H$1003,'Trade Log'!$A$4:$A$1003,$A96))</f>
        <v/>
      </c>
      <c r="R96" s="25" t="str">
        <f aca="false">IF(C96="","",IF(COUNTIF('Trade Log'!$A$4:$A$1003,$A96)=0,G96,LOOKUP(2,1/('Trade Log'!$A$4:$A$1003=$A96),'Trade Log'!$K$4:$K$1003)))</f>
        <v/>
      </c>
      <c r="S96" s="24" t="str">
        <f aca="false">IF(C96="","",IF(COUNTIF('Trade Log'!$A$4:$A$1003,$A96)=0,K96,LOOKUP(2,1/('Trade Log'!$A$4:$A$1003=$A96),'Trade Log'!$J$4:$J$1003)))</f>
        <v/>
      </c>
      <c r="T96" s="24" t="n">
        <f aca="false">IF(OR(R96="",R96=0),0,S96/R96)</f>
        <v>0</v>
      </c>
      <c r="U96" s="26" t="str">
        <f aca="false">IF(A97="","",IF(AND(ABS(G97-R96)&lt;0.00000001,ABS(H97-T96)&lt;0.01,ABS(F97-Q96)&lt;0.01),"OK","CHECK NEXT START"))</f>
        <v/>
      </c>
      <c r="V96" s="26" t="str">
        <f aca="false">IF(C96="","",IF(U96="CHECK NEXT START","CHECK",IF(D96="","OPEN","CLOSED")))</f>
        <v/>
      </c>
      <c r="W96" s="27"/>
    </row>
    <row r="97" customFormat="false" ht="15" hidden="false" customHeight="true" outlineLevel="0" collapsed="false">
      <c r="A97" s="19" t="str">
        <f aca="false">IF(C97="","",ROW()-3)</f>
        <v/>
      </c>
      <c r="B97" s="20"/>
      <c r="C97" s="21"/>
      <c r="D97" s="21"/>
      <c r="E97" s="22"/>
      <c r="F97" s="22"/>
      <c r="G97" s="23"/>
      <c r="H97" s="22"/>
      <c r="I97" s="20"/>
      <c r="J97" s="20"/>
      <c r="K97" s="24" t="n">
        <f aca="false">IF(OR(G97="",H97=""),0,G97*H97)</f>
        <v>0</v>
      </c>
      <c r="L97" s="19" t="str">
        <f aca="false">IF(OR(C97="",'Start Here'!$D$12=""),"",MAX(0,INT((IF(D97="",'Start Here'!$D$12,D97)-C97)/7)+1))</f>
        <v/>
      </c>
      <c r="M97" s="24" t="str">
        <f aca="false">IF(L97="","",L97*E97)</f>
        <v/>
      </c>
      <c r="N97" s="24" t="n">
        <f aca="false">SUMIFS('Trade Log'!$E$4:$E$1003,'Trade Log'!$A$4:$A$1003,$A97,'Trade Log'!$C$4:$C$1003,"BUY")</f>
        <v>0</v>
      </c>
      <c r="O97" s="24" t="n">
        <f aca="false">SUMIFS('Trade Log'!$E$4:$E$1003,'Trade Log'!$A$4:$A$1003,$A97,'Trade Log'!$C$4:$C$1003,"TRIM")</f>
        <v>0</v>
      </c>
      <c r="P97" s="24" t="n">
        <f aca="false">SUMIFS('Trade Log'!$F$4:$F$1003,'Trade Log'!$A$4:$A$1003,$A97)</f>
        <v>0</v>
      </c>
      <c r="Q97" s="24" t="str">
        <f aca="false">IF(C97="","",F97+N(M97)+SUMIFS('Trade Log'!$H$4:$H$1003,'Trade Log'!$A$4:$A$1003,$A97))</f>
        <v/>
      </c>
      <c r="R97" s="25" t="str">
        <f aca="false">IF(C97="","",IF(COUNTIF('Trade Log'!$A$4:$A$1003,$A97)=0,G97,LOOKUP(2,1/('Trade Log'!$A$4:$A$1003=$A97),'Trade Log'!$K$4:$K$1003)))</f>
        <v/>
      </c>
      <c r="S97" s="24" t="str">
        <f aca="false">IF(C97="","",IF(COUNTIF('Trade Log'!$A$4:$A$1003,$A97)=0,K97,LOOKUP(2,1/('Trade Log'!$A$4:$A$1003=$A97),'Trade Log'!$J$4:$J$1003)))</f>
        <v/>
      </c>
      <c r="T97" s="24" t="n">
        <f aca="false">IF(OR(R97="",R97=0),0,S97/R97)</f>
        <v>0</v>
      </c>
      <c r="U97" s="26" t="str">
        <f aca="false">IF(A98="","",IF(AND(ABS(G98-R97)&lt;0.00000001,ABS(H98-T97)&lt;0.01,ABS(F98-Q97)&lt;0.01),"OK","CHECK NEXT START"))</f>
        <v/>
      </c>
      <c r="V97" s="26" t="str">
        <f aca="false">IF(C97="","",IF(U97="CHECK NEXT START","CHECK",IF(D97="","OPEN","CLOSED")))</f>
        <v/>
      </c>
      <c r="W97" s="27"/>
    </row>
    <row r="98" customFormat="false" ht="15" hidden="false" customHeight="true" outlineLevel="0" collapsed="false">
      <c r="A98" s="19" t="str">
        <f aca="false">IF(C98="","",ROW()-3)</f>
        <v/>
      </c>
      <c r="B98" s="20"/>
      <c r="C98" s="21"/>
      <c r="D98" s="21"/>
      <c r="E98" s="22"/>
      <c r="F98" s="22"/>
      <c r="G98" s="23"/>
      <c r="H98" s="22"/>
      <c r="I98" s="20"/>
      <c r="J98" s="20"/>
      <c r="K98" s="24" t="n">
        <f aca="false">IF(OR(G98="",H98=""),0,G98*H98)</f>
        <v>0</v>
      </c>
      <c r="L98" s="19" t="str">
        <f aca="false">IF(OR(C98="",'Start Here'!$D$12=""),"",MAX(0,INT((IF(D98="",'Start Here'!$D$12,D98)-C98)/7)+1))</f>
        <v/>
      </c>
      <c r="M98" s="24" t="str">
        <f aca="false">IF(L98="","",L98*E98)</f>
        <v/>
      </c>
      <c r="N98" s="24" t="n">
        <f aca="false">SUMIFS('Trade Log'!$E$4:$E$1003,'Trade Log'!$A$4:$A$1003,$A98,'Trade Log'!$C$4:$C$1003,"BUY")</f>
        <v>0</v>
      </c>
      <c r="O98" s="24" t="n">
        <f aca="false">SUMIFS('Trade Log'!$E$4:$E$1003,'Trade Log'!$A$4:$A$1003,$A98,'Trade Log'!$C$4:$C$1003,"TRIM")</f>
        <v>0</v>
      </c>
      <c r="P98" s="24" t="n">
        <f aca="false">SUMIFS('Trade Log'!$F$4:$F$1003,'Trade Log'!$A$4:$A$1003,$A98)</f>
        <v>0</v>
      </c>
      <c r="Q98" s="24" t="str">
        <f aca="false">IF(C98="","",F98+N(M98)+SUMIFS('Trade Log'!$H$4:$H$1003,'Trade Log'!$A$4:$A$1003,$A98))</f>
        <v/>
      </c>
      <c r="R98" s="25" t="str">
        <f aca="false">IF(C98="","",IF(COUNTIF('Trade Log'!$A$4:$A$1003,$A98)=0,G98,LOOKUP(2,1/('Trade Log'!$A$4:$A$1003=$A98),'Trade Log'!$K$4:$K$1003)))</f>
        <v/>
      </c>
      <c r="S98" s="24" t="str">
        <f aca="false">IF(C98="","",IF(COUNTIF('Trade Log'!$A$4:$A$1003,$A98)=0,K98,LOOKUP(2,1/('Trade Log'!$A$4:$A$1003=$A98),'Trade Log'!$J$4:$J$1003)))</f>
        <v/>
      </c>
      <c r="T98" s="24" t="n">
        <f aca="false">IF(OR(R98="",R98=0),0,S98/R98)</f>
        <v>0</v>
      </c>
      <c r="U98" s="26" t="str">
        <f aca="false">IF(A99="","",IF(AND(ABS(G99-R98)&lt;0.00000001,ABS(H99-T98)&lt;0.01,ABS(F99-Q98)&lt;0.01),"OK","CHECK NEXT START"))</f>
        <v/>
      </c>
      <c r="V98" s="26" t="str">
        <f aca="false">IF(C98="","",IF(U98="CHECK NEXT START","CHECK",IF(D98="","OPEN","CLOSED")))</f>
        <v/>
      </c>
      <c r="W98" s="27"/>
    </row>
    <row r="99" customFormat="false" ht="15" hidden="false" customHeight="true" outlineLevel="0" collapsed="false">
      <c r="A99" s="19" t="str">
        <f aca="false">IF(C99="","",ROW()-3)</f>
        <v/>
      </c>
      <c r="B99" s="20"/>
      <c r="C99" s="21"/>
      <c r="D99" s="21"/>
      <c r="E99" s="22"/>
      <c r="F99" s="22"/>
      <c r="G99" s="23"/>
      <c r="H99" s="22"/>
      <c r="I99" s="20"/>
      <c r="J99" s="20"/>
      <c r="K99" s="24" t="n">
        <f aca="false">IF(OR(G99="",H99=""),0,G99*H99)</f>
        <v>0</v>
      </c>
      <c r="L99" s="19" t="str">
        <f aca="false">IF(OR(C99="",'Start Here'!$D$12=""),"",MAX(0,INT((IF(D99="",'Start Here'!$D$12,D99)-C99)/7)+1))</f>
        <v/>
      </c>
      <c r="M99" s="24" t="str">
        <f aca="false">IF(L99="","",L99*E99)</f>
        <v/>
      </c>
      <c r="N99" s="24" t="n">
        <f aca="false">SUMIFS('Trade Log'!$E$4:$E$1003,'Trade Log'!$A$4:$A$1003,$A99,'Trade Log'!$C$4:$C$1003,"BUY")</f>
        <v>0</v>
      </c>
      <c r="O99" s="24" t="n">
        <f aca="false">SUMIFS('Trade Log'!$E$4:$E$1003,'Trade Log'!$A$4:$A$1003,$A99,'Trade Log'!$C$4:$C$1003,"TRIM")</f>
        <v>0</v>
      </c>
      <c r="P99" s="24" t="n">
        <f aca="false">SUMIFS('Trade Log'!$F$4:$F$1003,'Trade Log'!$A$4:$A$1003,$A99)</f>
        <v>0</v>
      </c>
      <c r="Q99" s="24" t="str">
        <f aca="false">IF(C99="","",F99+N(M99)+SUMIFS('Trade Log'!$H$4:$H$1003,'Trade Log'!$A$4:$A$1003,$A99))</f>
        <v/>
      </c>
      <c r="R99" s="25" t="str">
        <f aca="false">IF(C99="","",IF(COUNTIF('Trade Log'!$A$4:$A$1003,$A99)=0,G99,LOOKUP(2,1/('Trade Log'!$A$4:$A$1003=$A99),'Trade Log'!$K$4:$K$1003)))</f>
        <v/>
      </c>
      <c r="S99" s="24" t="str">
        <f aca="false">IF(C99="","",IF(COUNTIF('Trade Log'!$A$4:$A$1003,$A99)=0,K99,LOOKUP(2,1/('Trade Log'!$A$4:$A$1003=$A99),'Trade Log'!$J$4:$J$1003)))</f>
        <v/>
      </c>
      <c r="T99" s="24" t="n">
        <f aca="false">IF(OR(R99="",R99=0),0,S99/R99)</f>
        <v>0</v>
      </c>
      <c r="U99" s="26" t="str">
        <f aca="false">IF(A100="","",IF(AND(ABS(G100-R99)&lt;0.00000001,ABS(H100-T99)&lt;0.01,ABS(F100-Q99)&lt;0.01),"OK","CHECK NEXT START"))</f>
        <v/>
      </c>
      <c r="V99" s="26" t="str">
        <f aca="false">IF(C99="","",IF(U99="CHECK NEXT START","CHECK",IF(D99="","OPEN","CLOSED")))</f>
        <v/>
      </c>
      <c r="W99" s="27"/>
    </row>
    <row r="100" customFormat="false" ht="15" hidden="false" customHeight="true" outlineLevel="0" collapsed="false">
      <c r="A100" s="19" t="str">
        <f aca="false">IF(C100="","",ROW()-3)</f>
        <v/>
      </c>
      <c r="B100" s="20"/>
      <c r="C100" s="21"/>
      <c r="D100" s="21"/>
      <c r="E100" s="22"/>
      <c r="F100" s="22"/>
      <c r="G100" s="23"/>
      <c r="H100" s="22"/>
      <c r="I100" s="20"/>
      <c r="J100" s="20"/>
      <c r="K100" s="24" t="n">
        <f aca="false">IF(OR(G100="",H100=""),0,G100*H100)</f>
        <v>0</v>
      </c>
      <c r="L100" s="19" t="str">
        <f aca="false">IF(OR(C100="",'Start Here'!$D$12=""),"",MAX(0,INT((IF(D100="",'Start Here'!$D$12,D100)-C100)/7)+1))</f>
        <v/>
      </c>
      <c r="M100" s="24" t="str">
        <f aca="false">IF(L100="","",L100*E100)</f>
        <v/>
      </c>
      <c r="N100" s="24" t="n">
        <f aca="false">SUMIFS('Trade Log'!$E$4:$E$1003,'Trade Log'!$A$4:$A$1003,$A100,'Trade Log'!$C$4:$C$1003,"BUY")</f>
        <v>0</v>
      </c>
      <c r="O100" s="24" t="n">
        <f aca="false">SUMIFS('Trade Log'!$E$4:$E$1003,'Trade Log'!$A$4:$A$1003,$A100,'Trade Log'!$C$4:$C$1003,"TRIM")</f>
        <v>0</v>
      </c>
      <c r="P100" s="24" t="n">
        <f aca="false">SUMIFS('Trade Log'!$F$4:$F$1003,'Trade Log'!$A$4:$A$1003,$A100)</f>
        <v>0</v>
      </c>
      <c r="Q100" s="24" t="str">
        <f aca="false">IF(C100="","",F100+N(M100)+SUMIFS('Trade Log'!$H$4:$H$1003,'Trade Log'!$A$4:$A$1003,$A100))</f>
        <v/>
      </c>
      <c r="R100" s="25" t="str">
        <f aca="false">IF(C100="","",IF(COUNTIF('Trade Log'!$A$4:$A$1003,$A100)=0,G100,LOOKUP(2,1/('Trade Log'!$A$4:$A$1003=$A100),'Trade Log'!$K$4:$K$1003)))</f>
        <v/>
      </c>
      <c r="S100" s="24" t="str">
        <f aca="false">IF(C100="","",IF(COUNTIF('Trade Log'!$A$4:$A$1003,$A100)=0,K100,LOOKUP(2,1/('Trade Log'!$A$4:$A$1003=$A100),'Trade Log'!$J$4:$J$1003)))</f>
        <v/>
      </c>
      <c r="T100" s="24" t="n">
        <f aca="false">IF(OR(R100="",R100=0),0,S100/R100)</f>
        <v>0</v>
      </c>
      <c r="U100" s="26" t="str">
        <f aca="false">IF(A101="","",IF(AND(ABS(G101-R100)&lt;0.00000001,ABS(H101-T100)&lt;0.01,ABS(F101-Q100)&lt;0.01),"OK","CHECK NEXT START"))</f>
        <v/>
      </c>
      <c r="V100" s="26" t="str">
        <f aca="false">IF(C100="","",IF(U100="CHECK NEXT START","CHECK",IF(D100="","OPEN","CLOSED")))</f>
        <v/>
      </c>
      <c r="W100" s="27"/>
    </row>
    <row r="101" customFormat="false" ht="15" hidden="false" customHeight="true" outlineLevel="0" collapsed="false">
      <c r="A101" s="19" t="str">
        <f aca="false">IF(C101="","",ROW()-3)</f>
        <v/>
      </c>
      <c r="B101" s="20"/>
      <c r="C101" s="21"/>
      <c r="D101" s="21"/>
      <c r="E101" s="22"/>
      <c r="F101" s="22"/>
      <c r="G101" s="23"/>
      <c r="H101" s="22"/>
      <c r="I101" s="20"/>
      <c r="J101" s="20"/>
      <c r="K101" s="24" t="n">
        <f aca="false">IF(OR(G101="",H101=""),0,G101*H101)</f>
        <v>0</v>
      </c>
      <c r="L101" s="19" t="str">
        <f aca="false">IF(OR(C101="",'Start Here'!$D$12=""),"",MAX(0,INT((IF(D101="",'Start Here'!$D$12,D101)-C101)/7)+1))</f>
        <v/>
      </c>
      <c r="M101" s="24" t="str">
        <f aca="false">IF(L101="","",L101*E101)</f>
        <v/>
      </c>
      <c r="N101" s="24" t="n">
        <f aca="false">SUMIFS('Trade Log'!$E$4:$E$1003,'Trade Log'!$A$4:$A$1003,$A101,'Trade Log'!$C$4:$C$1003,"BUY")</f>
        <v>0</v>
      </c>
      <c r="O101" s="24" t="n">
        <f aca="false">SUMIFS('Trade Log'!$E$4:$E$1003,'Trade Log'!$A$4:$A$1003,$A101,'Trade Log'!$C$4:$C$1003,"TRIM")</f>
        <v>0</v>
      </c>
      <c r="P101" s="24" t="n">
        <f aca="false">SUMIFS('Trade Log'!$F$4:$F$1003,'Trade Log'!$A$4:$A$1003,$A101)</f>
        <v>0</v>
      </c>
      <c r="Q101" s="24" t="str">
        <f aca="false">IF(C101="","",F101+N(M101)+SUMIFS('Trade Log'!$H$4:$H$1003,'Trade Log'!$A$4:$A$1003,$A101))</f>
        <v/>
      </c>
      <c r="R101" s="25" t="str">
        <f aca="false">IF(C101="","",IF(COUNTIF('Trade Log'!$A$4:$A$1003,$A101)=0,G101,LOOKUP(2,1/('Trade Log'!$A$4:$A$1003=$A101),'Trade Log'!$K$4:$K$1003)))</f>
        <v/>
      </c>
      <c r="S101" s="24" t="str">
        <f aca="false">IF(C101="","",IF(COUNTIF('Trade Log'!$A$4:$A$1003,$A101)=0,K101,LOOKUP(2,1/('Trade Log'!$A$4:$A$1003=$A101),'Trade Log'!$J$4:$J$1003)))</f>
        <v/>
      </c>
      <c r="T101" s="24" t="n">
        <f aca="false">IF(OR(R101="",R101=0),0,S101/R101)</f>
        <v>0</v>
      </c>
      <c r="U101" s="26" t="str">
        <f aca="false">IF(A102="","",IF(AND(ABS(G102-R101)&lt;0.00000001,ABS(H102-T101)&lt;0.01,ABS(F102-Q101)&lt;0.01),"OK","CHECK NEXT START"))</f>
        <v/>
      </c>
      <c r="V101" s="26" t="str">
        <f aca="false">IF(C101="","",IF(U101="CHECK NEXT START","CHECK",IF(D101="","OPEN","CLOSED")))</f>
        <v/>
      </c>
      <c r="W101" s="27"/>
    </row>
    <row r="102" customFormat="false" ht="15" hidden="false" customHeight="true" outlineLevel="0" collapsed="false">
      <c r="A102" s="19" t="str">
        <f aca="false">IF(C102="","",ROW()-3)</f>
        <v/>
      </c>
      <c r="B102" s="20"/>
      <c r="C102" s="21"/>
      <c r="D102" s="21"/>
      <c r="E102" s="22"/>
      <c r="F102" s="22"/>
      <c r="G102" s="23"/>
      <c r="H102" s="22"/>
      <c r="I102" s="20"/>
      <c r="J102" s="20"/>
      <c r="K102" s="24" t="n">
        <f aca="false">IF(OR(G102="",H102=""),0,G102*H102)</f>
        <v>0</v>
      </c>
      <c r="L102" s="19" t="str">
        <f aca="false">IF(OR(C102="",'Start Here'!$D$12=""),"",MAX(0,INT((IF(D102="",'Start Here'!$D$12,D102)-C102)/7)+1))</f>
        <v/>
      </c>
      <c r="M102" s="24" t="str">
        <f aca="false">IF(L102="","",L102*E102)</f>
        <v/>
      </c>
      <c r="N102" s="24" t="n">
        <f aca="false">SUMIFS('Trade Log'!$E$4:$E$1003,'Trade Log'!$A$4:$A$1003,$A102,'Trade Log'!$C$4:$C$1003,"BUY")</f>
        <v>0</v>
      </c>
      <c r="O102" s="24" t="n">
        <f aca="false">SUMIFS('Trade Log'!$E$4:$E$1003,'Trade Log'!$A$4:$A$1003,$A102,'Trade Log'!$C$4:$C$1003,"TRIM")</f>
        <v>0</v>
      </c>
      <c r="P102" s="24" t="n">
        <f aca="false">SUMIFS('Trade Log'!$F$4:$F$1003,'Trade Log'!$A$4:$A$1003,$A102)</f>
        <v>0</v>
      </c>
      <c r="Q102" s="24" t="str">
        <f aca="false">IF(C102="","",F102+N(M102)+SUMIFS('Trade Log'!$H$4:$H$1003,'Trade Log'!$A$4:$A$1003,$A102))</f>
        <v/>
      </c>
      <c r="R102" s="25" t="str">
        <f aca="false">IF(C102="","",IF(COUNTIF('Trade Log'!$A$4:$A$1003,$A102)=0,G102,LOOKUP(2,1/('Trade Log'!$A$4:$A$1003=$A102),'Trade Log'!$K$4:$K$1003)))</f>
        <v/>
      </c>
      <c r="S102" s="24" t="str">
        <f aca="false">IF(C102="","",IF(COUNTIF('Trade Log'!$A$4:$A$1003,$A102)=0,K102,LOOKUP(2,1/('Trade Log'!$A$4:$A$1003=$A102),'Trade Log'!$J$4:$J$1003)))</f>
        <v/>
      </c>
      <c r="T102" s="24" t="n">
        <f aca="false">IF(OR(R102="",R102=0),0,S102/R102)</f>
        <v>0</v>
      </c>
      <c r="U102" s="26" t="str">
        <f aca="false">IF(A103="","",IF(AND(ABS(G103-R102)&lt;0.00000001,ABS(H103-T102)&lt;0.01,ABS(F103-Q102)&lt;0.01),"OK","CHECK NEXT START"))</f>
        <v/>
      </c>
      <c r="V102" s="26" t="str">
        <f aca="false">IF(C102="","",IF(U102="CHECK NEXT START","CHECK",IF(D102="","OPEN","CLOSED")))</f>
        <v/>
      </c>
      <c r="W102" s="27"/>
    </row>
    <row r="103" customFormat="false" ht="15" hidden="false" customHeight="true" outlineLevel="0" collapsed="false">
      <c r="A103" s="19" t="str">
        <f aca="false">IF(C103="","",ROW()-3)</f>
        <v/>
      </c>
      <c r="B103" s="20"/>
      <c r="C103" s="21"/>
      <c r="D103" s="21"/>
      <c r="E103" s="22"/>
      <c r="F103" s="22"/>
      <c r="G103" s="23"/>
      <c r="H103" s="22"/>
      <c r="I103" s="20"/>
      <c r="J103" s="20"/>
      <c r="K103" s="24" t="n">
        <f aca="false">IF(OR(G103="",H103=""),0,G103*H103)</f>
        <v>0</v>
      </c>
      <c r="L103" s="19" t="str">
        <f aca="false">IF(OR(C103="",'Start Here'!$D$12=""),"",MAX(0,INT((IF(D103="",'Start Here'!$D$12,D103)-C103)/7)+1))</f>
        <v/>
      </c>
      <c r="M103" s="24" t="str">
        <f aca="false">IF(L103="","",L103*E103)</f>
        <v/>
      </c>
      <c r="N103" s="24" t="n">
        <f aca="false">SUMIFS('Trade Log'!$E$4:$E$1003,'Trade Log'!$A$4:$A$1003,$A103,'Trade Log'!$C$4:$C$1003,"BUY")</f>
        <v>0</v>
      </c>
      <c r="O103" s="24" t="n">
        <f aca="false">SUMIFS('Trade Log'!$E$4:$E$1003,'Trade Log'!$A$4:$A$1003,$A103,'Trade Log'!$C$4:$C$1003,"TRIM")</f>
        <v>0</v>
      </c>
      <c r="P103" s="24" t="n">
        <f aca="false">SUMIFS('Trade Log'!$F$4:$F$1003,'Trade Log'!$A$4:$A$1003,$A103)</f>
        <v>0</v>
      </c>
      <c r="Q103" s="24" t="str">
        <f aca="false">IF(C103="","",F103+N(M103)+SUMIFS('Trade Log'!$H$4:$H$1003,'Trade Log'!$A$4:$A$1003,$A103))</f>
        <v/>
      </c>
      <c r="R103" s="25" t="str">
        <f aca="false">IF(C103="","",IF(COUNTIF('Trade Log'!$A$4:$A$1003,$A103)=0,G103,LOOKUP(2,1/('Trade Log'!$A$4:$A$1003=$A103),'Trade Log'!$K$4:$K$1003)))</f>
        <v/>
      </c>
      <c r="S103" s="24" t="str">
        <f aca="false">IF(C103="","",IF(COUNTIF('Trade Log'!$A$4:$A$1003,$A103)=0,K103,LOOKUP(2,1/('Trade Log'!$A$4:$A$1003=$A103),'Trade Log'!$J$4:$J$1003)))</f>
        <v/>
      </c>
      <c r="T103" s="24" t="n">
        <f aca="false">IF(OR(R103="",R103=0),0,S103/R103)</f>
        <v>0</v>
      </c>
      <c r="U103" s="26" t="str">
        <f aca="false">IF(A104="","",IF(AND(ABS(G104-R103)&lt;0.00000001,ABS(H104-T103)&lt;0.01,ABS(F104-Q103)&lt;0.01),"OK","CHECK NEXT START"))</f>
        <v/>
      </c>
      <c r="V103" s="26" t="str">
        <f aca="false">IF(C103="","",IF(U103="CHECK NEXT START","CHECK",IF(D103="","OPEN","CLOSED")))</f>
        <v/>
      </c>
      <c r="W103" s="27"/>
    </row>
    <row r="104" customFormat="false" ht="15" hidden="false" customHeight="true" outlineLevel="0" collapsed="false">
      <c r="A104" s="19" t="str">
        <f aca="false">IF(C104="","",ROW()-3)</f>
        <v/>
      </c>
      <c r="B104" s="20"/>
      <c r="C104" s="21"/>
      <c r="D104" s="21"/>
      <c r="E104" s="22"/>
      <c r="F104" s="22"/>
      <c r="G104" s="23"/>
      <c r="H104" s="22"/>
      <c r="I104" s="20"/>
      <c r="J104" s="20"/>
      <c r="K104" s="24" t="n">
        <f aca="false">IF(OR(G104="",H104=""),0,G104*H104)</f>
        <v>0</v>
      </c>
      <c r="L104" s="19" t="str">
        <f aca="false">IF(OR(C104="",'Start Here'!$D$12=""),"",MAX(0,INT((IF(D104="",'Start Here'!$D$12,D104)-C104)/7)+1))</f>
        <v/>
      </c>
      <c r="M104" s="24" t="str">
        <f aca="false">IF(L104="","",L104*E104)</f>
        <v/>
      </c>
      <c r="N104" s="24" t="n">
        <f aca="false">SUMIFS('Trade Log'!$E$4:$E$1003,'Trade Log'!$A$4:$A$1003,$A104,'Trade Log'!$C$4:$C$1003,"BUY")</f>
        <v>0</v>
      </c>
      <c r="O104" s="24" t="n">
        <f aca="false">SUMIFS('Trade Log'!$E$4:$E$1003,'Trade Log'!$A$4:$A$1003,$A104,'Trade Log'!$C$4:$C$1003,"TRIM")</f>
        <v>0</v>
      </c>
      <c r="P104" s="24" t="n">
        <f aca="false">SUMIFS('Trade Log'!$F$4:$F$1003,'Trade Log'!$A$4:$A$1003,$A104)</f>
        <v>0</v>
      </c>
      <c r="Q104" s="24" t="str">
        <f aca="false">IF(C104="","",F104+N(M104)+SUMIFS('Trade Log'!$H$4:$H$1003,'Trade Log'!$A$4:$A$1003,$A104))</f>
        <v/>
      </c>
      <c r="R104" s="25" t="str">
        <f aca="false">IF(C104="","",IF(COUNTIF('Trade Log'!$A$4:$A$1003,$A104)=0,G104,LOOKUP(2,1/('Trade Log'!$A$4:$A$1003=$A104),'Trade Log'!$K$4:$K$1003)))</f>
        <v/>
      </c>
      <c r="S104" s="24" t="str">
        <f aca="false">IF(C104="","",IF(COUNTIF('Trade Log'!$A$4:$A$1003,$A104)=0,K104,LOOKUP(2,1/('Trade Log'!$A$4:$A$1003=$A104),'Trade Log'!$J$4:$J$1003)))</f>
        <v/>
      </c>
      <c r="T104" s="24" t="n">
        <f aca="false">IF(OR(R104="",R104=0),0,S104/R104)</f>
        <v>0</v>
      </c>
      <c r="U104" s="26" t="str">
        <f aca="false">IF(A105="","",IF(AND(ABS(G105-R104)&lt;0.00000001,ABS(H105-T104)&lt;0.01,ABS(F105-Q104)&lt;0.01),"OK","CHECK NEXT START"))</f>
        <v/>
      </c>
      <c r="V104" s="26" t="str">
        <f aca="false">IF(C104="","",IF(U104="CHECK NEXT START","CHECK",IF(D104="","OPEN","CLOSED")))</f>
        <v/>
      </c>
      <c r="W104" s="27"/>
    </row>
    <row r="105" customFormat="false" ht="15" hidden="false" customHeight="true" outlineLevel="0" collapsed="false">
      <c r="A105" s="19" t="str">
        <f aca="false">IF(C105="","",ROW()-3)</f>
        <v/>
      </c>
      <c r="B105" s="20"/>
      <c r="C105" s="21"/>
      <c r="D105" s="21"/>
      <c r="E105" s="22"/>
      <c r="F105" s="22"/>
      <c r="G105" s="23"/>
      <c r="H105" s="22"/>
      <c r="I105" s="20"/>
      <c r="J105" s="20"/>
      <c r="K105" s="24" t="n">
        <f aca="false">IF(OR(G105="",H105=""),0,G105*H105)</f>
        <v>0</v>
      </c>
      <c r="L105" s="19" t="str">
        <f aca="false">IF(OR(C105="",'Start Here'!$D$12=""),"",MAX(0,INT((IF(D105="",'Start Here'!$D$12,D105)-C105)/7)+1))</f>
        <v/>
      </c>
      <c r="M105" s="24" t="str">
        <f aca="false">IF(L105="","",L105*E105)</f>
        <v/>
      </c>
      <c r="N105" s="24" t="n">
        <f aca="false">SUMIFS('Trade Log'!$E$4:$E$1003,'Trade Log'!$A$4:$A$1003,$A105,'Trade Log'!$C$4:$C$1003,"BUY")</f>
        <v>0</v>
      </c>
      <c r="O105" s="24" t="n">
        <f aca="false">SUMIFS('Trade Log'!$E$4:$E$1003,'Trade Log'!$A$4:$A$1003,$A105,'Trade Log'!$C$4:$C$1003,"TRIM")</f>
        <v>0</v>
      </c>
      <c r="P105" s="24" t="n">
        <f aca="false">SUMIFS('Trade Log'!$F$4:$F$1003,'Trade Log'!$A$4:$A$1003,$A105)</f>
        <v>0</v>
      </c>
      <c r="Q105" s="24" t="str">
        <f aca="false">IF(C105="","",F105+N(M105)+SUMIFS('Trade Log'!$H$4:$H$1003,'Trade Log'!$A$4:$A$1003,$A105))</f>
        <v/>
      </c>
      <c r="R105" s="25" t="str">
        <f aca="false">IF(C105="","",IF(COUNTIF('Trade Log'!$A$4:$A$1003,$A105)=0,G105,LOOKUP(2,1/('Trade Log'!$A$4:$A$1003=$A105),'Trade Log'!$K$4:$K$1003)))</f>
        <v/>
      </c>
      <c r="S105" s="24" t="str">
        <f aca="false">IF(C105="","",IF(COUNTIF('Trade Log'!$A$4:$A$1003,$A105)=0,K105,LOOKUP(2,1/('Trade Log'!$A$4:$A$1003=$A105),'Trade Log'!$J$4:$J$1003)))</f>
        <v/>
      </c>
      <c r="T105" s="24" t="n">
        <f aca="false">IF(OR(R105="",R105=0),0,S105/R105)</f>
        <v>0</v>
      </c>
      <c r="U105" s="26" t="str">
        <f aca="false">IF(A106="","",IF(AND(ABS(G106-R105)&lt;0.00000001,ABS(H106-T105)&lt;0.01,ABS(F106-Q105)&lt;0.01),"OK","CHECK NEXT START"))</f>
        <v/>
      </c>
      <c r="V105" s="26" t="str">
        <f aca="false">IF(C105="","",IF(U105="CHECK NEXT START","CHECK",IF(D105="","OPEN","CLOSED")))</f>
        <v/>
      </c>
      <c r="W105" s="27"/>
    </row>
    <row r="106" customFormat="false" ht="15" hidden="false" customHeight="true" outlineLevel="0" collapsed="false">
      <c r="A106" s="19" t="str">
        <f aca="false">IF(C106="","",ROW()-3)</f>
        <v/>
      </c>
      <c r="B106" s="20"/>
      <c r="C106" s="21"/>
      <c r="D106" s="21"/>
      <c r="E106" s="22"/>
      <c r="F106" s="22"/>
      <c r="G106" s="23"/>
      <c r="H106" s="22"/>
      <c r="I106" s="20"/>
      <c r="J106" s="20"/>
      <c r="K106" s="24" t="n">
        <f aca="false">IF(OR(G106="",H106=""),0,G106*H106)</f>
        <v>0</v>
      </c>
      <c r="L106" s="19" t="str">
        <f aca="false">IF(OR(C106="",'Start Here'!$D$12=""),"",MAX(0,INT((IF(D106="",'Start Here'!$D$12,D106)-C106)/7)+1))</f>
        <v/>
      </c>
      <c r="M106" s="24" t="str">
        <f aca="false">IF(L106="","",L106*E106)</f>
        <v/>
      </c>
      <c r="N106" s="24" t="n">
        <f aca="false">SUMIFS('Trade Log'!$E$4:$E$1003,'Trade Log'!$A$4:$A$1003,$A106,'Trade Log'!$C$4:$C$1003,"BUY")</f>
        <v>0</v>
      </c>
      <c r="O106" s="24" t="n">
        <f aca="false">SUMIFS('Trade Log'!$E$4:$E$1003,'Trade Log'!$A$4:$A$1003,$A106,'Trade Log'!$C$4:$C$1003,"TRIM")</f>
        <v>0</v>
      </c>
      <c r="P106" s="24" t="n">
        <f aca="false">SUMIFS('Trade Log'!$F$4:$F$1003,'Trade Log'!$A$4:$A$1003,$A106)</f>
        <v>0</v>
      </c>
      <c r="Q106" s="24" t="str">
        <f aca="false">IF(C106="","",F106+N(M106)+SUMIFS('Trade Log'!$H$4:$H$1003,'Trade Log'!$A$4:$A$1003,$A106))</f>
        <v/>
      </c>
      <c r="R106" s="25" t="str">
        <f aca="false">IF(C106="","",IF(COUNTIF('Trade Log'!$A$4:$A$1003,$A106)=0,G106,LOOKUP(2,1/('Trade Log'!$A$4:$A$1003=$A106),'Trade Log'!$K$4:$K$1003)))</f>
        <v/>
      </c>
      <c r="S106" s="24" t="str">
        <f aca="false">IF(C106="","",IF(COUNTIF('Trade Log'!$A$4:$A$1003,$A106)=0,K106,LOOKUP(2,1/('Trade Log'!$A$4:$A$1003=$A106),'Trade Log'!$J$4:$J$1003)))</f>
        <v/>
      </c>
      <c r="T106" s="24" t="n">
        <f aca="false">IF(OR(R106="",R106=0),0,S106/R106)</f>
        <v>0</v>
      </c>
      <c r="U106" s="26" t="str">
        <f aca="false">IF(A107="","",IF(AND(ABS(G107-R106)&lt;0.00000001,ABS(H107-T106)&lt;0.01,ABS(F107-Q106)&lt;0.01),"OK","CHECK NEXT START"))</f>
        <v/>
      </c>
      <c r="V106" s="26" t="str">
        <f aca="false">IF(C106="","",IF(U106="CHECK NEXT START","CHECK",IF(D106="","OPEN","CLOSED")))</f>
        <v/>
      </c>
      <c r="W106" s="27"/>
    </row>
    <row r="107" customFormat="false" ht="15" hidden="false" customHeight="true" outlineLevel="0" collapsed="false">
      <c r="A107" s="19" t="str">
        <f aca="false">IF(C107="","",ROW()-3)</f>
        <v/>
      </c>
      <c r="B107" s="20"/>
      <c r="C107" s="21"/>
      <c r="D107" s="21"/>
      <c r="E107" s="22"/>
      <c r="F107" s="22"/>
      <c r="G107" s="23"/>
      <c r="H107" s="22"/>
      <c r="I107" s="20"/>
      <c r="J107" s="20"/>
      <c r="K107" s="24" t="n">
        <f aca="false">IF(OR(G107="",H107=""),0,G107*H107)</f>
        <v>0</v>
      </c>
      <c r="L107" s="19" t="str">
        <f aca="false">IF(OR(C107="",'Start Here'!$D$12=""),"",MAX(0,INT((IF(D107="",'Start Here'!$D$12,D107)-C107)/7)+1))</f>
        <v/>
      </c>
      <c r="M107" s="24" t="str">
        <f aca="false">IF(L107="","",L107*E107)</f>
        <v/>
      </c>
      <c r="N107" s="24" t="n">
        <f aca="false">SUMIFS('Trade Log'!$E$4:$E$1003,'Trade Log'!$A$4:$A$1003,$A107,'Trade Log'!$C$4:$C$1003,"BUY")</f>
        <v>0</v>
      </c>
      <c r="O107" s="24" t="n">
        <f aca="false">SUMIFS('Trade Log'!$E$4:$E$1003,'Trade Log'!$A$4:$A$1003,$A107,'Trade Log'!$C$4:$C$1003,"TRIM")</f>
        <v>0</v>
      </c>
      <c r="P107" s="24" t="n">
        <f aca="false">SUMIFS('Trade Log'!$F$4:$F$1003,'Trade Log'!$A$4:$A$1003,$A107)</f>
        <v>0</v>
      </c>
      <c r="Q107" s="24" t="str">
        <f aca="false">IF(C107="","",F107+N(M107)+SUMIFS('Trade Log'!$H$4:$H$1003,'Trade Log'!$A$4:$A$1003,$A107))</f>
        <v/>
      </c>
      <c r="R107" s="25" t="str">
        <f aca="false">IF(C107="","",IF(COUNTIF('Trade Log'!$A$4:$A$1003,$A107)=0,G107,LOOKUP(2,1/('Trade Log'!$A$4:$A$1003=$A107),'Trade Log'!$K$4:$K$1003)))</f>
        <v/>
      </c>
      <c r="S107" s="24" t="str">
        <f aca="false">IF(C107="","",IF(COUNTIF('Trade Log'!$A$4:$A$1003,$A107)=0,K107,LOOKUP(2,1/('Trade Log'!$A$4:$A$1003=$A107),'Trade Log'!$J$4:$J$1003)))</f>
        <v/>
      </c>
      <c r="T107" s="24" t="n">
        <f aca="false">IF(OR(R107="",R107=0),0,S107/R107)</f>
        <v>0</v>
      </c>
      <c r="U107" s="26" t="str">
        <f aca="false">IF(A108="","",IF(AND(ABS(G108-R107)&lt;0.00000001,ABS(H108-T107)&lt;0.01,ABS(F108-Q107)&lt;0.01),"OK","CHECK NEXT START"))</f>
        <v/>
      </c>
      <c r="V107" s="26" t="str">
        <f aca="false">IF(C107="","",IF(U107="CHECK NEXT START","CHECK",IF(D107="","OPEN","CLOSED")))</f>
        <v/>
      </c>
      <c r="W107" s="27"/>
    </row>
    <row r="108" customFormat="false" ht="15" hidden="false" customHeight="true" outlineLevel="0" collapsed="false">
      <c r="A108" s="19" t="str">
        <f aca="false">IF(C108="","",ROW()-3)</f>
        <v/>
      </c>
      <c r="B108" s="20"/>
      <c r="C108" s="21"/>
      <c r="D108" s="21"/>
      <c r="E108" s="22"/>
      <c r="F108" s="22"/>
      <c r="G108" s="23"/>
      <c r="H108" s="22"/>
      <c r="I108" s="20"/>
      <c r="J108" s="20"/>
      <c r="K108" s="24" t="n">
        <f aca="false">IF(OR(G108="",H108=""),0,G108*H108)</f>
        <v>0</v>
      </c>
      <c r="L108" s="19" t="str">
        <f aca="false">IF(OR(C108="",'Start Here'!$D$12=""),"",MAX(0,INT((IF(D108="",'Start Here'!$D$12,D108)-C108)/7)+1))</f>
        <v/>
      </c>
      <c r="M108" s="24" t="str">
        <f aca="false">IF(L108="","",L108*E108)</f>
        <v/>
      </c>
      <c r="N108" s="24" t="n">
        <f aca="false">SUMIFS('Trade Log'!$E$4:$E$1003,'Trade Log'!$A$4:$A$1003,$A108,'Trade Log'!$C$4:$C$1003,"BUY")</f>
        <v>0</v>
      </c>
      <c r="O108" s="24" t="n">
        <f aca="false">SUMIFS('Trade Log'!$E$4:$E$1003,'Trade Log'!$A$4:$A$1003,$A108,'Trade Log'!$C$4:$C$1003,"TRIM")</f>
        <v>0</v>
      </c>
      <c r="P108" s="24" t="n">
        <f aca="false">SUMIFS('Trade Log'!$F$4:$F$1003,'Trade Log'!$A$4:$A$1003,$A108)</f>
        <v>0</v>
      </c>
      <c r="Q108" s="24" t="str">
        <f aca="false">IF(C108="","",F108+N(M108)+SUMIFS('Trade Log'!$H$4:$H$1003,'Trade Log'!$A$4:$A$1003,$A108))</f>
        <v/>
      </c>
      <c r="R108" s="25" t="str">
        <f aca="false">IF(C108="","",IF(COUNTIF('Trade Log'!$A$4:$A$1003,$A108)=0,G108,LOOKUP(2,1/('Trade Log'!$A$4:$A$1003=$A108),'Trade Log'!$K$4:$K$1003)))</f>
        <v/>
      </c>
      <c r="S108" s="24" t="str">
        <f aca="false">IF(C108="","",IF(COUNTIF('Trade Log'!$A$4:$A$1003,$A108)=0,K108,LOOKUP(2,1/('Trade Log'!$A$4:$A$1003=$A108),'Trade Log'!$J$4:$J$1003)))</f>
        <v/>
      </c>
      <c r="T108" s="24" t="n">
        <f aca="false">IF(OR(R108="",R108=0),0,S108/R108)</f>
        <v>0</v>
      </c>
      <c r="U108" s="26" t="str">
        <f aca="false">IF(A109="","",IF(AND(ABS(G109-R108)&lt;0.00000001,ABS(H109-T108)&lt;0.01,ABS(F109-Q108)&lt;0.01),"OK","CHECK NEXT START"))</f>
        <v/>
      </c>
      <c r="V108" s="26" t="str">
        <f aca="false">IF(C108="","",IF(U108="CHECK NEXT START","CHECK",IF(D108="","OPEN","CLOSED")))</f>
        <v/>
      </c>
      <c r="W108" s="27"/>
    </row>
    <row r="109" customFormat="false" ht="15" hidden="false" customHeight="true" outlineLevel="0" collapsed="false">
      <c r="A109" s="19" t="str">
        <f aca="false">IF(C109="","",ROW()-3)</f>
        <v/>
      </c>
      <c r="B109" s="20"/>
      <c r="C109" s="21"/>
      <c r="D109" s="21"/>
      <c r="E109" s="22"/>
      <c r="F109" s="22"/>
      <c r="G109" s="23"/>
      <c r="H109" s="22"/>
      <c r="I109" s="20"/>
      <c r="J109" s="20"/>
      <c r="K109" s="24" t="n">
        <f aca="false">IF(OR(G109="",H109=""),0,G109*H109)</f>
        <v>0</v>
      </c>
      <c r="L109" s="19" t="str">
        <f aca="false">IF(OR(C109="",'Start Here'!$D$12=""),"",MAX(0,INT((IF(D109="",'Start Here'!$D$12,D109)-C109)/7)+1))</f>
        <v/>
      </c>
      <c r="M109" s="24" t="str">
        <f aca="false">IF(L109="","",L109*E109)</f>
        <v/>
      </c>
      <c r="N109" s="24" t="n">
        <f aca="false">SUMIFS('Trade Log'!$E$4:$E$1003,'Trade Log'!$A$4:$A$1003,$A109,'Trade Log'!$C$4:$C$1003,"BUY")</f>
        <v>0</v>
      </c>
      <c r="O109" s="24" t="n">
        <f aca="false">SUMIFS('Trade Log'!$E$4:$E$1003,'Trade Log'!$A$4:$A$1003,$A109,'Trade Log'!$C$4:$C$1003,"TRIM")</f>
        <v>0</v>
      </c>
      <c r="P109" s="24" t="n">
        <f aca="false">SUMIFS('Trade Log'!$F$4:$F$1003,'Trade Log'!$A$4:$A$1003,$A109)</f>
        <v>0</v>
      </c>
      <c r="Q109" s="24" t="str">
        <f aca="false">IF(C109="","",F109+N(M109)+SUMIFS('Trade Log'!$H$4:$H$1003,'Trade Log'!$A$4:$A$1003,$A109))</f>
        <v/>
      </c>
      <c r="R109" s="25" t="str">
        <f aca="false">IF(C109="","",IF(COUNTIF('Trade Log'!$A$4:$A$1003,$A109)=0,G109,LOOKUP(2,1/('Trade Log'!$A$4:$A$1003=$A109),'Trade Log'!$K$4:$K$1003)))</f>
        <v/>
      </c>
      <c r="S109" s="24" t="str">
        <f aca="false">IF(C109="","",IF(COUNTIF('Trade Log'!$A$4:$A$1003,$A109)=0,K109,LOOKUP(2,1/('Trade Log'!$A$4:$A$1003=$A109),'Trade Log'!$J$4:$J$1003)))</f>
        <v/>
      </c>
      <c r="T109" s="24" t="n">
        <f aca="false">IF(OR(R109="",R109=0),0,S109/R109)</f>
        <v>0</v>
      </c>
      <c r="U109" s="26" t="str">
        <f aca="false">IF(A110="","",IF(AND(ABS(G110-R109)&lt;0.00000001,ABS(H110-T109)&lt;0.01,ABS(F110-Q109)&lt;0.01),"OK","CHECK NEXT START"))</f>
        <v/>
      </c>
      <c r="V109" s="26" t="str">
        <f aca="false">IF(C109="","",IF(U109="CHECK NEXT START","CHECK",IF(D109="","OPEN","CLOSED")))</f>
        <v/>
      </c>
      <c r="W109" s="27"/>
    </row>
    <row r="110" customFormat="false" ht="15" hidden="false" customHeight="true" outlineLevel="0" collapsed="false">
      <c r="A110" s="19" t="str">
        <f aca="false">IF(C110="","",ROW()-3)</f>
        <v/>
      </c>
      <c r="B110" s="20"/>
      <c r="C110" s="21"/>
      <c r="D110" s="21"/>
      <c r="E110" s="22"/>
      <c r="F110" s="22"/>
      <c r="G110" s="23"/>
      <c r="H110" s="22"/>
      <c r="I110" s="20"/>
      <c r="J110" s="20"/>
      <c r="K110" s="24" t="n">
        <f aca="false">IF(OR(G110="",H110=""),0,G110*H110)</f>
        <v>0</v>
      </c>
      <c r="L110" s="19" t="str">
        <f aca="false">IF(OR(C110="",'Start Here'!$D$12=""),"",MAX(0,INT((IF(D110="",'Start Here'!$D$12,D110)-C110)/7)+1))</f>
        <v/>
      </c>
      <c r="M110" s="24" t="str">
        <f aca="false">IF(L110="","",L110*E110)</f>
        <v/>
      </c>
      <c r="N110" s="24" t="n">
        <f aca="false">SUMIFS('Trade Log'!$E$4:$E$1003,'Trade Log'!$A$4:$A$1003,$A110,'Trade Log'!$C$4:$C$1003,"BUY")</f>
        <v>0</v>
      </c>
      <c r="O110" s="24" t="n">
        <f aca="false">SUMIFS('Trade Log'!$E$4:$E$1003,'Trade Log'!$A$4:$A$1003,$A110,'Trade Log'!$C$4:$C$1003,"TRIM")</f>
        <v>0</v>
      </c>
      <c r="P110" s="24" t="n">
        <f aca="false">SUMIFS('Trade Log'!$F$4:$F$1003,'Trade Log'!$A$4:$A$1003,$A110)</f>
        <v>0</v>
      </c>
      <c r="Q110" s="24" t="str">
        <f aca="false">IF(C110="","",F110+N(M110)+SUMIFS('Trade Log'!$H$4:$H$1003,'Trade Log'!$A$4:$A$1003,$A110))</f>
        <v/>
      </c>
      <c r="R110" s="25" t="str">
        <f aca="false">IF(C110="","",IF(COUNTIF('Trade Log'!$A$4:$A$1003,$A110)=0,G110,LOOKUP(2,1/('Trade Log'!$A$4:$A$1003=$A110),'Trade Log'!$K$4:$K$1003)))</f>
        <v/>
      </c>
      <c r="S110" s="24" t="str">
        <f aca="false">IF(C110="","",IF(COUNTIF('Trade Log'!$A$4:$A$1003,$A110)=0,K110,LOOKUP(2,1/('Trade Log'!$A$4:$A$1003=$A110),'Trade Log'!$J$4:$J$1003)))</f>
        <v/>
      </c>
      <c r="T110" s="24" t="n">
        <f aca="false">IF(OR(R110="",R110=0),0,S110/R110)</f>
        <v>0</v>
      </c>
      <c r="U110" s="26" t="str">
        <f aca="false">IF(A111="","",IF(AND(ABS(G111-R110)&lt;0.00000001,ABS(H111-T110)&lt;0.01,ABS(F111-Q110)&lt;0.01),"OK","CHECK NEXT START"))</f>
        <v/>
      </c>
      <c r="V110" s="26" t="str">
        <f aca="false">IF(C110="","",IF(U110="CHECK NEXT START","CHECK",IF(D110="","OPEN","CLOSED")))</f>
        <v/>
      </c>
      <c r="W110" s="27"/>
    </row>
    <row r="111" customFormat="false" ht="15" hidden="false" customHeight="true" outlineLevel="0" collapsed="false">
      <c r="A111" s="19" t="str">
        <f aca="false">IF(C111="","",ROW()-3)</f>
        <v/>
      </c>
      <c r="B111" s="20"/>
      <c r="C111" s="21"/>
      <c r="D111" s="21"/>
      <c r="E111" s="22"/>
      <c r="F111" s="22"/>
      <c r="G111" s="23"/>
      <c r="H111" s="22"/>
      <c r="I111" s="20"/>
      <c r="J111" s="20"/>
      <c r="K111" s="24" t="n">
        <f aca="false">IF(OR(G111="",H111=""),0,G111*H111)</f>
        <v>0</v>
      </c>
      <c r="L111" s="19" t="str">
        <f aca="false">IF(OR(C111="",'Start Here'!$D$12=""),"",MAX(0,INT((IF(D111="",'Start Here'!$D$12,D111)-C111)/7)+1))</f>
        <v/>
      </c>
      <c r="M111" s="24" t="str">
        <f aca="false">IF(L111="","",L111*E111)</f>
        <v/>
      </c>
      <c r="N111" s="24" t="n">
        <f aca="false">SUMIFS('Trade Log'!$E$4:$E$1003,'Trade Log'!$A$4:$A$1003,$A111,'Trade Log'!$C$4:$C$1003,"BUY")</f>
        <v>0</v>
      </c>
      <c r="O111" s="24" t="n">
        <f aca="false">SUMIFS('Trade Log'!$E$4:$E$1003,'Trade Log'!$A$4:$A$1003,$A111,'Trade Log'!$C$4:$C$1003,"TRIM")</f>
        <v>0</v>
      </c>
      <c r="P111" s="24" t="n">
        <f aca="false">SUMIFS('Trade Log'!$F$4:$F$1003,'Trade Log'!$A$4:$A$1003,$A111)</f>
        <v>0</v>
      </c>
      <c r="Q111" s="24" t="str">
        <f aca="false">IF(C111="","",F111+N(M111)+SUMIFS('Trade Log'!$H$4:$H$1003,'Trade Log'!$A$4:$A$1003,$A111))</f>
        <v/>
      </c>
      <c r="R111" s="25" t="str">
        <f aca="false">IF(C111="","",IF(COUNTIF('Trade Log'!$A$4:$A$1003,$A111)=0,G111,LOOKUP(2,1/('Trade Log'!$A$4:$A$1003=$A111),'Trade Log'!$K$4:$K$1003)))</f>
        <v/>
      </c>
      <c r="S111" s="24" t="str">
        <f aca="false">IF(C111="","",IF(COUNTIF('Trade Log'!$A$4:$A$1003,$A111)=0,K111,LOOKUP(2,1/('Trade Log'!$A$4:$A$1003=$A111),'Trade Log'!$J$4:$J$1003)))</f>
        <v/>
      </c>
      <c r="T111" s="24" t="n">
        <f aca="false">IF(OR(R111="",R111=0),0,S111/R111)</f>
        <v>0</v>
      </c>
      <c r="U111" s="26" t="str">
        <f aca="false">IF(A112="","",IF(AND(ABS(G112-R111)&lt;0.00000001,ABS(H112-T111)&lt;0.01,ABS(F112-Q111)&lt;0.01),"OK","CHECK NEXT START"))</f>
        <v/>
      </c>
      <c r="V111" s="26" t="str">
        <f aca="false">IF(C111="","",IF(U111="CHECK NEXT START","CHECK",IF(D111="","OPEN","CLOSED")))</f>
        <v/>
      </c>
      <c r="W111" s="27"/>
    </row>
    <row r="112" customFormat="false" ht="15" hidden="false" customHeight="true" outlineLevel="0" collapsed="false">
      <c r="A112" s="19" t="str">
        <f aca="false">IF(C112="","",ROW()-3)</f>
        <v/>
      </c>
      <c r="B112" s="20"/>
      <c r="C112" s="21"/>
      <c r="D112" s="21"/>
      <c r="E112" s="22"/>
      <c r="F112" s="22"/>
      <c r="G112" s="23"/>
      <c r="H112" s="22"/>
      <c r="I112" s="20"/>
      <c r="J112" s="20"/>
      <c r="K112" s="24" t="n">
        <f aca="false">IF(OR(G112="",H112=""),0,G112*H112)</f>
        <v>0</v>
      </c>
      <c r="L112" s="19" t="str">
        <f aca="false">IF(OR(C112="",'Start Here'!$D$12=""),"",MAX(0,INT((IF(D112="",'Start Here'!$D$12,D112)-C112)/7)+1))</f>
        <v/>
      </c>
      <c r="M112" s="24" t="str">
        <f aca="false">IF(L112="","",L112*E112)</f>
        <v/>
      </c>
      <c r="N112" s="24" t="n">
        <f aca="false">SUMIFS('Trade Log'!$E$4:$E$1003,'Trade Log'!$A$4:$A$1003,$A112,'Trade Log'!$C$4:$C$1003,"BUY")</f>
        <v>0</v>
      </c>
      <c r="O112" s="24" t="n">
        <f aca="false">SUMIFS('Trade Log'!$E$4:$E$1003,'Trade Log'!$A$4:$A$1003,$A112,'Trade Log'!$C$4:$C$1003,"TRIM")</f>
        <v>0</v>
      </c>
      <c r="P112" s="24" t="n">
        <f aca="false">SUMIFS('Trade Log'!$F$4:$F$1003,'Trade Log'!$A$4:$A$1003,$A112)</f>
        <v>0</v>
      </c>
      <c r="Q112" s="24" t="str">
        <f aca="false">IF(C112="","",F112+N(M112)+SUMIFS('Trade Log'!$H$4:$H$1003,'Trade Log'!$A$4:$A$1003,$A112))</f>
        <v/>
      </c>
      <c r="R112" s="25" t="str">
        <f aca="false">IF(C112="","",IF(COUNTIF('Trade Log'!$A$4:$A$1003,$A112)=0,G112,LOOKUP(2,1/('Trade Log'!$A$4:$A$1003=$A112),'Trade Log'!$K$4:$K$1003)))</f>
        <v/>
      </c>
      <c r="S112" s="24" t="str">
        <f aca="false">IF(C112="","",IF(COUNTIF('Trade Log'!$A$4:$A$1003,$A112)=0,K112,LOOKUP(2,1/('Trade Log'!$A$4:$A$1003=$A112),'Trade Log'!$J$4:$J$1003)))</f>
        <v/>
      </c>
      <c r="T112" s="24" t="n">
        <f aca="false">IF(OR(R112="",R112=0),0,S112/R112)</f>
        <v>0</v>
      </c>
      <c r="U112" s="26" t="str">
        <f aca="false">IF(A113="","",IF(AND(ABS(G113-R112)&lt;0.00000001,ABS(H113-T112)&lt;0.01,ABS(F113-Q112)&lt;0.01),"OK","CHECK NEXT START"))</f>
        <v/>
      </c>
      <c r="V112" s="26" t="str">
        <f aca="false">IF(C112="","",IF(U112="CHECK NEXT START","CHECK",IF(D112="","OPEN","CLOSED")))</f>
        <v/>
      </c>
      <c r="W112" s="27"/>
    </row>
    <row r="113" customFormat="false" ht="15" hidden="false" customHeight="true" outlineLevel="0" collapsed="false">
      <c r="A113" s="19" t="str">
        <f aca="false">IF(C113="","",ROW()-3)</f>
        <v/>
      </c>
      <c r="B113" s="20"/>
      <c r="C113" s="21"/>
      <c r="D113" s="21"/>
      <c r="E113" s="22"/>
      <c r="F113" s="22"/>
      <c r="G113" s="23"/>
      <c r="H113" s="22"/>
      <c r="I113" s="20"/>
      <c r="J113" s="20"/>
      <c r="K113" s="24" t="n">
        <f aca="false">IF(OR(G113="",H113=""),0,G113*H113)</f>
        <v>0</v>
      </c>
      <c r="L113" s="19" t="str">
        <f aca="false">IF(OR(C113="",'Start Here'!$D$12=""),"",MAX(0,INT((IF(D113="",'Start Here'!$D$12,D113)-C113)/7)+1))</f>
        <v/>
      </c>
      <c r="M113" s="24" t="str">
        <f aca="false">IF(L113="","",L113*E113)</f>
        <v/>
      </c>
      <c r="N113" s="24" t="n">
        <f aca="false">SUMIFS('Trade Log'!$E$4:$E$1003,'Trade Log'!$A$4:$A$1003,$A113,'Trade Log'!$C$4:$C$1003,"BUY")</f>
        <v>0</v>
      </c>
      <c r="O113" s="24" t="n">
        <f aca="false">SUMIFS('Trade Log'!$E$4:$E$1003,'Trade Log'!$A$4:$A$1003,$A113,'Trade Log'!$C$4:$C$1003,"TRIM")</f>
        <v>0</v>
      </c>
      <c r="P113" s="24" t="n">
        <f aca="false">SUMIFS('Trade Log'!$F$4:$F$1003,'Trade Log'!$A$4:$A$1003,$A113)</f>
        <v>0</v>
      </c>
      <c r="Q113" s="24" t="str">
        <f aca="false">IF(C113="","",F113+N(M113)+SUMIFS('Trade Log'!$H$4:$H$1003,'Trade Log'!$A$4:$A$1003,$A113))</f>
        <v/>
      </c>
      <c r="R113" s="25" t="str">
        <f aca="false">IF(C113="","",IF(COUNTIF('Trade Log'!$A$4:$A$1003,$A113)=0,G113,LOOKUP(2,1/('Trade Log'!$A$4:$A$1003=$A113),'Trade Log'!$K$4:$K$1003)))</f>
        <v/>
      </c>
      <c r="S113" s="24" t="str">
        <f aca="false">IF(C113="","",IF(COUNTIF('Trade Log'!$A$4:$A$1003,$A113)=0,K113,LOOKUP(2,1/('Trade Log'!$A$4:$A$1003=$A113),'Trade Log'!$J$4:$J$1003)))</f>
        <v/>
      </c>
      <c r="T113" s="24" t="n">
        <f aca="false">IF(OR(R113="",R113=0),0,S113/R113)</f>
        <v>0</v>
      </c>
      <c r="U113" s="26" t="str">
        <f aca="false">IF(A114="","",IF(AND(ABS(G114-R113)&lt;0.00000001,ABS(H114-T113)&lt;0.01,ABS(F114-Q113)&lt;0.01),"OK","CHECK NEXT START"))</f>
        <v/>
      </c>
      <c r="V113" s="26" t="str">
        <f aca="false">IF(C113="","",IF(U113="CHECK NEXT START","CHECK",IF(D113="","OPEN","CLOSED")))</f>
        <v/>
      </c>
      <c r="W113" s="27"/>
    </row>
    <row r="114" customFormat="false" ht="15" hidden="false" customHeight="true" outlineLevel="0" collapsed="false">
      <c r="A114" s="19" t="str">
        <f aca="false">IF(C114="","",ROW()-3)</f>
        <v/>
      </c>
      <c r="B114" s="20"/>
      <c r="C114" s="21"/>
      <c r="D114" s="21"/>
      <c r="E114" s="22"/>
      <c r="F114" s="22"/>
      <c r="G114" s="23"/>
      <c r="H114" s="22"/>
      <c r="I114" s="20"/>
      <c r="J114" s="20"/>
      <c r="K114" s="24" t="n">
        <f aca="false">IF(OR(G114="",H114=""),0,G114*H114)</f>
        <v>0</v>
      </c>
      <c r="L114" s="19" t="str">
        <f aca="false">IF(OR(C114="",'Start Here'!$D$12=""),"",MAX(0,INT((IF(D114="",'Start Here'!$D$12,D114)-C114)/7)+1))</f>
        <v/>
      </c>
      <c r="M114" s="24" t="str">
        <f aca="false">IF(L114="","",L114*E114)</f>
        <v/>
      </c>
      <c r="N114" s="24" t="n">
        <f aca="false">SUMIFS('Trade Log'!$E$4:$E$1003,'Trade Log'!$A$4:$A$1003,$A114,'Trade Log'!$C$4:$C$1003,"BUY")</f>
        <v>0</v>
      </c>
      <c r="O114" s="24" t="n">
        <f aca="false">SUMIFS('Trade Log'!$E$4:$E$1003,'Trade Log'!$A$4:$A$1003,$A114,'Trade Log'!$C$4:$C$1003,"TRIM")</f>
        <v>0</v>
      </c>
      <c r="P114" s="24" t="n">
        <f aca="false">SUMIFS('Trade Log'!$F$4:$F$1003,'Trade Log'!$A$4:$A$1003,$A114)</f>
        <v>0</v>
      </c>
      <c r="Q114" s="24" t="str">
        <f aca="false">IF(C114="","",F114+N(M114)+SUMIFS('Trade Log'!$H$4:$H$1003,'Trade Log'!$A$4:$A$1003,$A114))</f>
        <v/>
      </c>
      <c r="R114" s="25" t="str">
        <f aca="false">IF(C114="","",IF(COUNTIF('Trade Log'!$A$4:$A$1003,$A114)=0,G114,LOOKUP(2,1/('Trade Log'!$A$4:$A$1003=$A114),'Trade Log'!$K$4:$K$1003)))</f>
        <v/>
      </c>
      <c r="S114" s="24" t="str">
        <f aca="false">IF(C114="","",IF(COUNTIF('Trade Log'!$A$4:$A$1003,$A114)=0,K114,LOOKUP(2,1/('Trade Log'!$A$4:$A$1003=$A114),'Trade Log'!$J$4:$J$1003)))</f>
        <v/>
      </c>
      <c r="T114" s="24" t="n">
        <f aca="false">IF(OR(R114="",R114=0),0,S114/R114)</f>
        <v>0</v>
      </c>
      <c r="U114" s="26" t="str">
        <f aca="false">IF(A115="","",IF(AND(ABS(G115-R114)&lt;0.00000001,ABS(H115-T114)&lt;0.01,ABS(F115-Q114)&lt;0.01),"OK","CHECK NEXT START"))</f>
        <v/>
      </c>
      <c r="V114" s="26" t="str">
        <f aca="false">IF(C114="","",IF(U114="CHECK NEXT START","CHECK",IF(D114="","OPEN","CLOSED")))</f>
        <v/>
      </c>
      <c r="W114" s="27"/>
    </row>
    <row r="115" customFormat="false" ht="15" hidden="false" customHeight="true" outlineLevel="0" collapsed="false">
      <c r="A115" s="19" t="str">
        <f aca="false">IF(C115="","",ROW()-3)</f>
        <v/>
      </c>
      <c r="B115" s="20"/>
      <c r="C115" s="21"/>
      <c r="D115" s="21"/>
      <c r="E115" s="22"/>
      <c r="F115" s="22"/>
      <c r="G115" s="23"/>
      <c r="H115" s="22"/>
      <c r="I115" s="20"/>
      <c r="J115" s="20"/>
      <c r="K115" s="24" t="n">
        <f aca="false">IF(OR(G115="",H115=""),0,G115*H115)</f>
        <v>0</v>
      </c>
      <c r="L115" s="19" t="str">
        <f aca="false">IF(OR(C115="",'Start Here'!$D$12=""),"",MAX(0,INT((IF(D115="",'Start Here'!$D$12,D115)-C115)/7)+1))</f>
        <v/>
      </c>
      <c r="M115" s="24" t="str">
        <f aca="false">IF(L115="","",L115*E115)</f>
        <v/>
      </c>
      <c r="N115" s="24" t="n">
        <f aca="false">SUMIFS('Trade Log'!$E$4:$E$1003,'Trade Log'!$A$4:$A$1003,$A115,'Trade Log'!$C$4:$C$1003,"BUY")</f>
        <v>0</v>
      </c>
      <c r="O115" s="24" t="n">
        <f aca="false">SUMIFS('Trade Log'!$E$4:$E$1003,'Trade Log'!$A$4:$A$1003,$A115,'Trade Log'!$C$4:$C$1003,"TRIM")</f>
        <v>0</v>
      </c>
      <c r="P115" s="24" t="n">
        <f aca="false">SUMIFS('Trade Log'!$F$4:$F$1003,'Trade Log'!$A$4:$A$1003,$A115)</f>
        <v>0</v>
      </c>
      <c r="Q115" s="24" t="str">
        <f aca="false">IF(C115="","",F115+N(M115)+SUMIFS('Trade Log'!$H$4:$H$1003,'Trade Log'!$A$4:$A$1003,$A115))</f>
        <v/>
      </c>
      <c r="R115" s="25" t="str">
        <f aca="false">IF(C115="","",IF(COUNTIF('Trade Log'!$A$4:$A$1003,$A115)=0,G115,LOOKUP(2,1/('Trade Log'!$A$4:$A$1003=$A115),'Trade Log'!$K$4:$K$1003)))</f>
        <v/>
      </c>
      <c r="S115" s="24" t="str">
        <f aca="false">IF(C115="","",IF(COUNTIF('Trade Log'!$A$4:$A$1003,$A115)=0,K115,LOOKUP(2,1/('Trade Log'!$A$4:$A$1003=$A115),'Trade Log'!$J$4:$J$1003)))</f>
        <v/>
      </c>
      <c r="T115" s="24" t="n">
        <f aca="false">IF(OR(R115="",R115=0),0,S115/R115)</f>
        <v>0</v>
      </c>
      <c r="U115" s="26" t="str">
        <f aca="false">IF(A116="","",IF(AND(ABS(G116-R115)&lt;0.00000001,ABS(H116-T115)&lt;0.01,ABS(F116-Q115)&lt;0.01),"OK","CHECK NEXT START"))</f>
        <v/>
      </c>
      <c r="V115" s="26" t="str">
        <f aca="false">IF(C115="","",IF(U115="CHECK NEXT START","CHECK",IF(D115="","OPEN","CLOSED")))</f>
        <v/>
      </c>
      <c r="W115" s="27"/>
    </row>
    <row r="116" customFormat="false" ht="15" hidden="false" customHeight="true" outlineLevel="0" collapsed="false">
      <c r="A116" s="19" t="str">
        <f aca="false">IF(C116="","",ROW()-3)</f>
        <v/>
      </c>
      <c r="B116" s="20"/>
      <c r="C116" s="21"/>
      <c r="D116" s="21"/>
      <c r="E116" s="22"/>
      <c r="F116" s="22"/>
      <c r="G116" s="23"/>
      <c r="H116" s="22"/>
      <c r="I116" s="20"/>
      <c r="J116" s="20"/>
      <c r="K116" s="24" t="n">
        <f aca="false">IF(OR(G116="",H116=""),0,G116*H116)</f>
        <v>0</v>
      </c>
      <c r="L116" s="19" t="str">
        <f aca="false">IF(OR(C116="",'Start Here'!$D$12=""),"",MAX(0,INT((IF(D116="",'Start Here'!$D$12,D116)-C116)/7)+1))</f>
        <v/>
      </c>
      <c r="M116" s="24" t="str">
        <f aca="false">IF(L116="","",L116*E116)</f>
        <v/>
      </c>
      <c r="N116" s="24" t="n">
        <f aca="false">SUMIFS('Trade Log'!$E$4:$E$1003,'Trade Log'!$A$4:$A$1003,$A116,'Trade Log'!$C$4:$C$1003,"BUY")</f>
        <v>0</v>
      </c>
      <c r="O116" s="24" t="n">
        <f aca="false">SUMIFS('Trade Log'!$E$4:$E$1003,'Trade Log'!$A$4:$A$1003,$A116,'Trade Log'!$C$4:$C$1003,"TRIM")</f>
        <v>0</v>
      </c>
      <c r="P116" s="24" t="n">
        <f aca="false">SUMIFS('Trade Log'!$F$4:$F$1003,'Trade Log'!$A$4:$A$1003,$A116)</f>
        <v>0</v>
      </c>
      <c r="Q116" s="24" t="str">
        <f aca="false">IF(C116="","",F116+N(M116)+SUMIFS('Trade Log'!$H$4:$H$1003,'Trade Log'!$A$4:$A$1003,$A116))</f>
        <v/>
      </c>
      <c r="R116" s="25" t="str">
        <f aca="false">IF(C116="","",IF(COUNTIF('Trade Log'!$A$4:$A$1003,$A116)=0,G116,LOOKUP(2,1/('Trade Log'!$A$4:$A$1003=$A116),'Trade Log'!$K$4:$K$1003)))</f>
        <v/>
      </c>
      <c r="S116" s="24" t="str">
        <f aca="false">IF(C116="","",IF(COUNTIF('Trade Log'!$A$4:$A$1003,$A116)=0,K116,LOOKUP(2,1/('Trade Log'!$A$4:$A$1003=$A116),'Trade Log'!$J$4:$J$1003)))</f>
        <v/>
      </c>
      <c r="T116" s="24" t="n">
        <f aca="false">IF(OR(R116="",R116=0),0,S116/R116)</f>
        <v>0</v>
      </c>
      <c r="U116" s="26" t="str">
        <f aca="false">IF(A117="","",IF(AND(ABS(G117-R116)&lt;0.00000001,ABS(H117-T116)&lt;0.01,ABS(F117-Q116)&lt;0.01),"OK","CHECK NEXT START"))</f>
        <v/>
      </c>
      <c r="V116" s="26" t="str">
        <f aca="false">IF(C116="","",IF(U116="CHECK NEXT START","CHECK",IF(D116="","OPEN","CLOSED")))</f>
        <v/>
      </c>
      <c r="W116" s="27"/>
    </row>
    <row r="117" customFormat="false" ht="15" hidden="false" customHeight="true" outlineLevel="0" collapsed="false">
      <c r="A117" s="19" t="str">
        <f aca="false">IF(C117="","",ROW()-3)</f>
        <v/>
      </c>
      <c r="B117" s="20"/>
      <c r="C117" s="21"/>
      <c r="D117" s="21"/>
      <c r="E117" s="22"/>
      <c r="F117" s="22"/>
      <c r="G117" s="23"/>
      <c r="H117" s="22"/>
      <c r="I117" s="20"/>
      <c r="J117" s="20"/>
      <c r="K117" s="24" t="n">
        <f aca="false">IF(OR(G117="",H117=""),0,G117*H117)</f>
        <v>0</v>
      </c>
      <c r="L117" s="19" t="str">
        <f aca="false">IF(OR(C117="",'Start Here'!$D$12=""),"",MAX(0,INT((IF(D117="",'Start Here'!$D$12,D117)-C117)/7)+1))</f>
        <v/>
      </c>
      <c r="M117" s="24" t="str">
        <f aca="false">IF(L117="","",L117*E117)</f>
        <v/>
      </c>
      <c r="N117" s="24" t="n">
        <f aca="false">SUMIFS('Trade Log'!$E$4:$E$1003,'Trade Log'!$A$4:$A$1003,$A117,'Trade Log'!$C$4:$C$1003,"BUY")</f>
        <v>0</v>
      </c>
      <c r="O117" s="24" t="n">
        <f aca="false">SUMIFS('Trade Log'!$E$4:$E$1003,'Trade Log'!$A$4:$A$1003,$A117,'Trade Log'!$C$4:$C$1003,"TRIM")</f>
        <v>0</v>
      </c>
      <c r="P117" s="24" t="n">
        <f aca="false">SUMIFS('Trade Log'!$F$4:$F$1003,'Trade Log'!$A$4:$A$1003,$A117)</f>
        <v>0</v>
      </c>
      <c r="Q117" s="24" t="str">
        <f aca="false">IF(C117="","",F117+N(M117)+SUMIFS('Trade Log'!$H$4:$H$1003,'Trade Log'!$A$4:$A$1003,$A117))</f>
        <v/>
      </c>
      <c r="R117" s="25" t="str">
        <f aca="false">IF(C117="","",IF(COUNTIF('Trade Log'!$A$4:$A$1003,$A117)=0,G117,LOOKUP(2,1/('Trade Log'!$A$4:$A$1003=$A117),'Trade Log'!$K$4:$K$1003)))</f>
        <v/>
      </c>
      <c r="S117" s="24" t="str">
        <f aca="false">IF(C117="","",IF(COUNTIF('Trade Log'!$A$4:$A$1003,$A117)=0,K117,LOOKUP(2,1/('Trade Log'!$A$4:$A$1003=$A117),'Trade Log'!$J$4:$J$1003)))</f>
        <v/>
      </c>
      <c r="T117" s="24" t="n">
        <f aca="false">IF(OR(R117="",R117=0),0,S117/R117)</f>
        <v>0</v>
      </c>
      <c r="U117" s="26" t="str">
        <f aca="false">IF(A118="","",IF(AND(ABS(G118-R117)&lt;0.00000001,ABS(H118-T117)&lt;0.01,ABS(F118-Q117)&lt;0.01),"OK","CHECK NEXT START"))</f>
        <v/>
      </c>
      <c r="V117" s="26" t="str">
        <f aca="false">IF(C117="","",IF(U117="CHECK NEXT START","CHECK",IF(D117="","OPEN","CLOSED")))</f>
        <v/>
      </c>
      <c r="W117" s="27"/>
    </row>
    <row r="118" customFormat="false" ht="15" hidden="false" customHeight="true" outlineLevel="0" collapsed="false">
      <c r="A118" s="19" t="str">
        <f aca="false">IF(C118="","",ROW()-3)</f>
        <v/>
      </c>
      <c r="B118" s="20"/>
      <c r="C118" s="21"/>
      <c r="D118" s="21"/>
      <c r="E118" s="22"/>
      <c r="F118" s="22"/>
      <c r="G118" s="23"/>
      <c r="H118" s="22"/>
      <c r="I118" s="20"/>
      <c r="J118" s="20"/>
      <c r="K118" s="24" t="n">
        <f aca="false">IF(OR(G118="",H118=""),0,G118*H118)</f>
        <v>0</v>
      </c>
      <c r="L118" s="19" t="str">
        <f aca="false">IF(OR(C118="",'Start Here'!$D$12=""),"",MAX(0,INT((IF(D118="",'Start Here'!$D$12,D118)-C118)/7)+1))</f>
        <v/>
      </c>
      <c r="M118" s="24" t="str">
        <f aca="false">IF(L118="","",L118*E118)</f>
        <v/>
      </c>
      <c r="N118" s="24" t="n">
        <f aca="false">SUMIFS('Trade Log'!$E$4:$E$1003,'Trade Log'!$A$4:$A$1003,$A118,'Trade Log'!$C$4:$C$1003,"BUY")</f>
        <v>0</v>
      </c>
      <c r="O118" s="24" t="n">
        <f aca="false">SUMIFS('Trade Log'!$E$4:$E$1003,'Trade Log'!$A$4:$A$1003,$A118,'Trade Log'!$C$4:$C$1003,"TRIM")</f>
        <v>0</v>
      </c>
      <c r="P118" s="24" t="n">
        <f aca="false">SUMIFS('Trade Log'!$F$4:$F$1003,'Trade Log'!$A$4:$A$1003,$A118)</f>
        <v>0</v>
      </c>
      <c r="Q118" s="24" t="str">
        <f aca="false">IF(C118="","",F118+N(M118)+SUMIFS('Trade Log'!$H$4:$H$1003,'Trade Log'!$A$4:$A$1003,$A118))</f>
        <v/>
      </c>
      <c r="R118" s="25" t="str">
        <f aca="false">IF(C118="","",IF(COUNTIF('Trade Log'!$A$4:$A$1003,$A118)=0,G118,LOOKUP(2,1/('Trade Log'!$A$4:$A$1003=$A118),'Trade Log'!$K$4:$K$1003)))</f>
        <v/>
      </c>
      <c r="S118" s="24" t="str">
        <f aca="false">IF(C118="","",IF(COUNTIF('Trade Log'!$A$4:$A$1003,$A118)=0,K118,LOOKUP(2,1/('Trade Log'!$A$4:$A$1003=$A118),'Trade Log'!$J$4:$J$1003)))</f>
        <v/>
      </c>
      <c r="T118" s="24" t="n">
        <f aca="false">IF(OR(R118="",R118=0),0,S118/R118)</f>
        <v>0</v>
      </c>
      <c r="U118" s="26" t="str">
        <f aca="false">IF(A119="","",IF(AND(ABS(G119-R118)&lt;0.00000001,ABS(H119-T118)&lt;0.01,ABS(F119-Q118)&lt;0.01),"OK","CHECK NEXT START"))</f>
        <v/>
      </c>
      <c r="V118" s="26" t="str">
        <f aca="false">IF(C118="","",IF(U118="CHECK NEXT START","CHECK",IF(D118="","OPEN","CLOSED")))</f>
        <v/>
      </c>
      <c r="W118" s="27"/>
    </row>
    <row r="119" customFormat="false" ht="15" hidden="false" customHeight="true" outlineLevel="0" collapsed="false">
      <c r="A119" s="19" t="str">
        <f aca="false">IF(C119="","",ROW()-3)</f>
        <v/>
      </c>
      <c r="B119" s="20"/>
      <c r="C119" s="21"/>
      <c r="D119" s="21"/>
      <c r="E119" s="22"/>
      <c r="F119" s="22"/>
      <c r="G119" s="23"/>
      <c r="H119" s="22"/>
      <c r="I119" s="20"/>
      <c r="J119" s="20"/>
      <c r="K119" s="24" t="n">
        <f aca="false">IF(OR(G119="",H119=""),0,G119*H119)</f>
        <v>0</v>
      </c>
      <c r="L119" s="19" t="str">
        <f aca="false">IF(OR(C119="",'Start Here'!$D$12=""),"",MAX(0,INT((IF(D119="",'Start Here'!$D$12,D119)-C119)/7)+1))</f>
        <v/>
      </c>
      <c r="M119" s="24" t="str">
        <f aca="false">IF(L119="","",L119*E119)</f>
        <v/>
      </c>
      <c r="N119" s="24" t="n">
        <f aca="false">SUMIFS('Trade Log'!$E$4:$E$1003,'Trade Log'!$A$4:$A$1003,$A119,'Trade Log'!$C$4:$C$1003,"BUY")</f>
        <v>0</v>
      </c>
      <c r="O119" s="24" t="n">
        <f aca="false">SUMIFS('Trade Log'!$E$4:$E$1003,'Trade Log'!$A$4:$A$1003,$A119,'Trade Log'!$C$4:$C$1003,"TRIM")</f>
        <v>0</v>
      </c>
      <c r="P119" s="24" t="n">
        <f aca="false">SUMIFS('Trade Log'!$F$4:$F$1003,'Trade Log'!$A$4:$A$1003,$A119)</f>
        <v>0</v>
      </c>
      <c r="Q119" s="24" t="str">
        <f aca="false">IF(C119="","",F119+N(M119)+SUMIFS('Trade Log'!$H$4:$H$1003,'Trade Log'!$A$4:$A$1003,$A119))</f>
        <v/>
      </c>
      <c r="R119" s="25" t="str">
        <f aca="false">IF(C119="","",IF(COUNTIF('Trade Log'!$A$4:$A$1003,$A119)=0,G119,LOOKUP(2,1/('Trade Log'!$A$4:$A$1003=$A119),'Trade Log'!$K$4:$K$1003)))</f>
        <v/>
      </c>
      <c r="S119" s="24" t="str">
        <f aca="false">IF(C119="","",IF(COUNTIF('Trade Log'!$A$4:$A$1003,$A119)=0,K119,LOOKUP(2,1/('Trade Log'!$A$4:$A$1003=$A119),'Trade Log'!$J$4:$J$1003)))</f>
        <v/>
      </c>
      <c r="T119" s="24" t="n">
        <f aca="false">IF(OR(R119="",R119=0),0,S119/R119)</f>
        <v>0</v>
      </c>
      <c r="U119" s="26" t="str">
        <f aca="false">IF(A120="","",IF(AND(ABS(G120-R119)&lt;0.00000001,ABS(H120-T119)&lt;0.01,ABS(F120-Q119)&lt;0.01),"OK","CHECK NEXT START"))</f>
        <v/>
      </c>
      <c r="V119" s="26" t="str">
        <f aca="false">IF(C119="","",IF(U119="CHECK NEXT START","CHECK",IF(D119="","OPEN","CLOSED")))</f>
        <v/>
      </c>
      <c r="W119" s="27"/>
    </row>
    <row r="120" customFormat="false" ht="15" hidden="false" customHeight="true" outlineLevel="0" collapsed="false">
      <c r="A120" s="19" t="str">
        <f aca="false">IF(C120="","",ROW()-3)</f>
        <v/>
      </c>
      <c r="B120" s="20"/>
      <c r="C120" s="21"/>
      <c r="D120" s="21"/>
      <c r="E120" s="22"/>
      <c r="F120" s="22"/>
      <c r="G120" s="23"/>
      <c r="H120" s="22"/>
      <c r="I120" s="20"/>
      <c r="J120" s="20"/>
      <c r="K120" s="24" t="n">
        <f aca="false">IF(OR(G120="",H120=""),0,G120*H120)</f>
        <v>0</v>
      </c>
      <c r="L120" s="19" t="str">
        <f aca="false">IF(OR(C120="",'Start Here'!$D$12=""),"",MAX(0,INT((IF(D120="",'Start Here'!$D$12,D120)-C120)/7)+1))</f>
        <v/>
      </c>
      <c r="M120" s="24" t="str">
        <f aca="false">IF(L120="","",L120*E120)</f>
        <v/>
      </c>
      <c r="N120" s="24" t="n">
        <f aca="false">SUMIFS('Trade Log'!$E$4:$E$1003,'Trade Log'!$A$4:$A$1003,$A120,'Trade Log'!$C$4:$C$1003,"BUY")</f>
        <v>0</v>
      </c>
      <c r="O120" s="24" t="n">
        <f aca="false">SUMIFS('Trade Log'!$E$4:$E$1003,'Trade Log'!$A$4:$A$1003,$A120,'Trade Log'!$C$4:$C$1003,"TRIM")</f>
        <v>0</v>
      </c>
      <c r="P120" s="24" t="n">
        <f aca="false">SUMIFS('Trade Log'!$F$4:$F$1003,'Trade Log'!$A$4:$A$1003,$A120)</f>
        <v>0</v>
      </c>
      <c r="Q120" s="24" t="str">
        <f aca="false">IF(C120="","",F120+N(M120)+SUMIFS('Trade Log'!$H$4:$H$1003,'Trade Log'!$A$4:$A$1003,$A120))</f>
        <v/>
      </c>
      <c r="R120" s="25" t="str">
        <f aca="false">IF(C120="","",IF(COUNTIF('Trade Log'!$A$4:$A$1003,$A120)=0,G120,LOOKUP(2,1/('Trade Log'!$A$4:$A$1003=$A120),'Trade Log'!$K$4:$K$1003)))</f>
        <v/>
      </c>
      <c r="S120" s="24" t="str">
        <f aca="false">IF(C120="","",IF(COUNTIF('Trade Log'!$A$4:$A$1003,$A120)=0,K120,LOOKUP(2,1/('Trade Log'!$A$4:$A$1003=$A120),'Trade Log'!$J$4:$J$1003)))</f>
        <v/>
      </c>
      <c r="T120" s="24" t="n">
        <f aca="false">IF(OR(R120="",R120=0),0,S120/R120)</f>
        <v>0</v>
      </c>
      <c r="U120" s="26" t="str">
        <f aca="false">IF(A121="","",IF(AND(ABS(G121-R120)&lt;0.00000001,ABS(H121-T120)&lt;0.01,ABS(F121-Q120)&lt;0.01),"OK","CHECK NEXT START"))</f>
        <v/>
      </c>
      <c r="V120" s="26" t="str">
        <f aca="false">IF(C120="","",IF(U120="CHECK NEXT START","CHECK",IF(D120="","OPEN","CLOSED")))</f>
        <v/>
      </c>
      <c r="W120" s="27"/>
    </row>
    <row r="121" customFormat="false" ht="15" hidden="false" customHeight="true" outlineLevel="0" collapsed="false">
      <c r="A121" s="19" t="str">
        <f aca="false">IF(C121="","",ROW()-3)</f>
        <v/>
      </c>
      <c r="B121" s="20"/>
      <c r="C121" s="21"/>
      <c r="D121" s="21"/>
      <c r="E121" s="22"/>
      <c r="F121" s="22"/>
      <c r="G121" s="23"/>
      <c r="H121" s="22"/>
      <c r="I121" s="20"/>
      <c r="J121" s="20"/>
      <c r="K121" s="24" t="n">
        <f aca="false">IF(OR(G121="",H121=""),0,G121*H121)</f>
        <v>0</v>
      </c>
      <c r="L121" s="19" t="str">
        <f aca="false">IF(OR(C121="",'Start Here'!$D$12=""),"",MAX(0,INT((IF(D121="",'Start Here'!$D$12,D121)-C121)/7)+1))</f>
        <v/>
      </c>
      <c r="M121" s="24" t="str">
        <f aca="false">IF(L121="","",L121*E121)</f>
        <v/>
      </c>
      <c r="N121" s="24" t="n">
        <f aca="false">SUMIFS('Trade Log'!$E$4:$E$1003,'Trade Log'!$A$4:$A$1003,$A121,'Trade Log'!$C$4:$C$1003,"BUY")</f>
        <v>0</v>
      </c>
      <c r="O121" s="24" t="n">
        <f aca="false">SUMIFS('Trade Log'!$E$4:$E$1003,'Trade Log'!$A$4:$A$1003,$A121,'Trade Log'!$C$4:$C$1003,"TRIM")</f>
        <v>0</v>
      </c>
      <c r="P121" s="24" t="n">
        <f aca="false">SUMIFS('Trade Log'!$F$4:$F$1003,'Trade Log'!$A$4:$A$1003,$A121)</f>
        <v>0</v>
      </c>
      <c r="Q121" s="24" t="str">
        <f aca="false">IF(C121="","",F121+N(M121)+SUMIFS('Trade Log'!$H$4:$H$1003,'Trade Log'!$A$4:$A$1003,$A121))</f>
        <v/>
      </c>
      <c r="R121" s="25" t="str">
        <f aca="false">IF(C121="","",IF(COUNTIF('Trade Log'!$A$4:$A$1003,$A121)=0,G121,LOOKUP(2,1/('Trade Log'!$A$4:$A$1003=$A121),'Trade Log'!$K$4:$K$1003)))</f>
        <v/>
      </c>
      <c r="S121" s="24" t="str">
        <f aca="false">IF(C121="","",IF(COUNTIF('Trade Log'!$A$4:$A$1003,$A121)=0,K121,LOOKUP(2,1/('Trade Log'!$A$4:$A$1003=$A121),'Trade Log'!$J$4:$J$1003)))</f>
        <v/>
      </c>
      <c r="T121" s="24" t="n">
        <f aca="false">IF(OR(R121="",R121=0),0,S121/R121)</f>
        <v>0</v>
      </c>
      <c r="U121" s="26" t="str">
        <f aca="false">IF(A122="","",IF(AND(ABS(G122-R121)&lt;0.00000001,ABS(H122-T121)&lt;0.01,ABS(F122-Q121)&lt;0.01),"OK","CHECK NEXT START"))</f>
        <v/>
      </c>
      <c r="V121" s="26" t="str">
        <f aca="false">IF(C121="","",IF(U121="CHECK NEXT START","CHECK",IF(D121="","OPEN","CLOSED")))</f>
        <v/>
      </c>
      <c r="W121" s="27"/>
    </row>
    <row r="122" customFormat="false" ht="15" hidden="false" customHeight="true" outlineLevel="0" collapsed="false">
      <c r="A122" s="19" t="str">
        <f aca="false">IF(C122="","",ROW()-3)</f>
        <v/>
      </c>
      <c r="B122" s="20"/>
      <c r="C122" s="21"/>
      <c r="D122" s="21"/>
      <c r="E122" s="22"/>
      <c r="F122" s="22"/>
      <c r="G122" s="23"/>
      <c r="H122" s="22"/>
      <c r="I122" s="20"/>
      <c r="J122" s="20"/>
      <c r="K122" s="24" t="n">
        <f aca="false">IF(OR(G122="",H122=""),0,G122*H122)</f>
        <v>0</v>
      </c>
      <c r="L122" s="19" t="str">
        <f aca="false">IF(OR(C122="",'Start Here'!$D$12=""),"",MAX(0,INT((IF(D122="",'Start Here'!$D$12,D122)-C122)/7)+1))</f>
        <v/>
      </c>
      <c r="M122" s="24" t="str">
        <f aca="false">IF(L122="","",L122*E122)</f>
        <v/>
      </c>
      <c r="N122" s="24" t="n">
        <f aca="false">SUMIFS('Trade Log'!$E$4:$E$1003,'Trade Log'!$A$4:$A$1003,$A122,'Trade Log'!$C$4:$C$1003,"BUY")</f>
        <v>0</v>
      </c>
      <c r="O122" s="24" t="n">
        <f aca="false">SUMIFS('Trade Log'!$E$4:$E$1003,'Trade Log'!$A$4:$A$1003,$A122,'Trade Log'!$C$4:$C$1003,"TRIM")</f>
        <v>0</v>
      </c>
      <c r="P122" s="24" t="n">
        <f aca="false">SUMIFS('Trade Log'!$F$4:$F$1003,'Trade Log'!$A$4:$A$1003,$A122)</f>
        <v>0</v>
      </c>
      <c r="Q122" s="24" t="str">
        <f aca="false">IF(C122="","",F122+N(M122)+SUMIFS('Trade Log'!$H$4:$H$1003,'Trade Log'!$A$4:$A$1003,$A122))</f>
        <v/>
      </c>
      <c r="R122" s="25" t="str">
        <f aca="false">IF(C122="","",IF(COUNTIF('Trade Log'!$A$4:$A$1003,$A122)=0,G122,LOOKUP(2,1/('Trade Log'!$A$4:$A$1003=$A122),'Trade Log'!$K$4:$K$1003)))</f>
        <v/>
      </c>
      <c r="S122" s="24" t="str">
        <f aca="false">IF(C122="","",IF(COUNTIF('Trade Log'!$A$4:$A$1003,$A122)=0,K122,LOOKUP(2,1/('Trade Log'!$A$4:$A$1003=$A122),'Trade Log'!$J$4:$J$1003)))</f>
        <v/>
      </c>
      <c r="T122" s="24" t="n">
        <f aca="false">IF(OR(R122="",R122=0),0,S122/R122)</f>
        <v>0</v>
      </c>
      <c r="U122" s="26" t="str">
        <f aca="false">IF(A123="","",IF(AND(ABS(G123-R122)&lt;0.00000001,ABS(H123-T122)&lt;0.01,ABS(F123-Q122)&lt;0.01),"OK","CHECK NEXT START"))</f>
        <v/>
      </c>
      <c r="V122" s="26" t="str">
        <f aca="false">IF(C122="","",IF(U122="CHECK NEXT START","CHECK",IF(D122="","OPEN","CLOSED")))</f>
        <v/>
      </c>
      <c r="W122" s="27"/>
    </row>
    <row r="123" customFormat="false" ht="15" hidden="false" customHeight="true" outlineLevel="0" collapsed="false">
      <c r="A123" s="19" t="str">
        <f aca="false">IF(C123="","",ROW()-3)</f>
        <v/>
      </c>
      <c r="B123" s="20"/>
      <c r="C123" s="21"/>
      <c r="D123" s="21"/>
      <c r="E123" s="22"/>
      <c r="F123" s="22"/>
      <c r="G123" s="23"/>
      <c r="H123" s="22"/>
      <c r="I123" s="20"/>
      <c r="J123" s="20"/>
      <c r="K123" s="24" t="n">
        <f aca="false">IF(OR(G123="",H123=""),0,G123*H123)</f>
        <v>0</v>
      </c>
      <c r="L123" s="19" t="str">
        <f aca="false">IF(OR(C123="",'Start Here'!$D$12=""),"",MAX(0,INT((IF(D123="",'Start Here'!$D$12,D123)-C123)/7)+1))</f>
        <v/>
      </c>
      <c r="M123" s="24" t="str">
        <f aca="false">IF(L123="","",L123*E123)</f>
        <v/>
      </c>
      <c r="N123" s="24" t="n">
        <f aca="false">SUMIFS('Trade Log'!$E$4:$E$1003,'Trade Log'!$A$4:$A$1003,$A123,'Trade Log'!$C$4:$C$1003,"BUY")</f>
        <v>0</v>
      </c>
      <c r="O123" s="24" t="n">
        <f aca="false">SUMIFS('Trade Log'!$E$4:$E$1003,'Trade Log'!$A$4:$A$1003,$A123,'Trade Log'!$C$4:$C$1003,"TRIM")</f>
        <v>0</v>
      </c>
      <c r="P123" s="24" t="n">
        <f aca="false">SUMIFS('Trade Log'!$F$4:$F$1003,'Trade Log'!$A$4:$A$1003,$A123)</f>
        <v>0</v>
      </c>
      <c r="Q123" s="24" t="str">
        <f aca="false">IF(C123="","",F123+N(M123)+SUMIFS('Trade Log'!$H$4:$H$1003,'Trade Log'!$A$4:$A$1003,$A123))</f>
        <v/>
      </c>
      <c r="R123" s="25" t="str">
        <f aca="false">IF(C123="","",IF(COUNTIF('Trade Log'!$A$4:$A$1003,$A123)=0,G123,LOOKUP(2,1/('Trade Log'!$A$4:$A$1003=$A123),'Trade Log'!$K$4:$K$1003)))</f>
        <v/>
      </c>
      <c r="S123" s="24" t="str">
        <f aca="false">IF(C123="","",IF(COUNTIF('Trade Log'!$A$4:$A$1003,$A123)=0,K123,LOOKUP(2,1/('Trade Log'!$A$4:$A$1003=$A123),'Trade Log'!$J$4:$J$1003)))</f>
        <v/>
      </c>
      <c r="T123" s="24" t="n">
        <f aca="false">IF(OR(R123="",R123=0),0,S123/R123)</f>
        <v>0</v>
      </c>
      <c r="U123" s="26" t="str">
        <f aca="false">IF(A124="","",IF(AND(ABS(G124-R123)&lt;0.00000001,ABS(H124-T123)&lt;0.01,ABS(F124-Q123)&lt;0.01),"OK","CHECK NEXT START"))</f>
        <v/>
      </c>
      <c r="V123" s="26" t="str">
        <f aca="false">IF(C123="","",IF(U123="CHECK NEXT START","CHECK",IF(D123="","OPEN","CLOSED")))</f>
        <v/>
      </c>
      <c r="W123" s="27"/>
    </row>
    <row r="124" customFormat="false" ht="15" hidden="false" customHeight="true" outlineLevel="0" collapsed="false">
      <c r="A124" s="19" t="str">
        <f aca="false">IF(C124="","",ROW()-3)</f>
        <v/>
      </c>
      <c r="B124" s="20"/>
      <c r="C124" s="21"/>
      <c r="D124" s="21"/>
      <c r="E124" s="22"/>
      <c r="F124" s="22"/>
      <c r="G124" s="23"/>
      <c r="H124" s="22"/>
      <c r="I124" s="20"/>
      <c r="J124" s="20"/>
      <c r="K124" s="24" t="n">
        <f aca="false">IF(OR(G124="",H124=""),0,G124*H124)</f>
        <v>0</v>
      </c>
      <c r="L124" s="19" t="str">
        <f aca="false">IF(OR(C124="",'Start Here'!$D$12=""),"",MAX(0,INT((IF(D124="",'Start Here'!$D$12,D124)-C124)/7)+1))</f>
        <v/>
      </c>
      <c r="M124" s="24" t="str">
        <f aca="false">IF(L124="","",L124*E124)</f>
        <v/>
      </c>
      <c r="N124" s="24" t="n">
        <f aca="false">SUMIFS('Trade Log'!$E$4:$E$1003,'Trade Log'!$A$4:$A$1003,$A124,'Trade Log'!$C$4:$C$1003,"BUY")</f>
        <v>0</v>
      </c>
      <c r="O124" s="24" t="n">
        <f aca="false">SUMIFS('Trade Log'!$E$4:$E$1003,'Trade Log'!$A$4:$A$1003,$A124,'Trade Log'!$C$4:$C$1003,"TRIM")</f>
        <v>0</v>
      </c>
      <c r="P124" s="24" t="n">
        <f aca="false">SUMIFS('Trade Log'!$F$4:$F$1003,'Trade Log'!$A$4:$A$1003,$A124)</f>
        <v>0</v>
      </c>
      <c r="Q124" s="24" t="str">
        <f aca="false">IF(C124="","",F124+N(M124)+SUMIFS('Trade Log'!$H$4:$H$1003,'Trade Log'!$A$4:$A$1003,$A124))</f>
        <v/>
      </c>
      <c r="R124" s="25" t="str">
        <f aca="false">IF(C124="","",IF(COUNTIF('Trade Log'!$A$4:$A$1003,$A124)=0,G124,LOOKUP(2,1/('Trade Log'!$A$4:$A$1003=$A124),'Trade Log'!$K$4:$K$1003)))</f>
        <v/>
      </c>
      <c r="S124" s="24" t="str">
        <f aca="false">IF(C124="","",IF(COUNTIF('Trade Log'!$A$4:$A$1003,$A124)=0,K124,LOOKUP(2,1/('Trade Log'!$A$4:$A$1003=$A124),'Trade Log'!$J$4:$J$1003)))</f>
        <v/>
      </c>
      <c r="T124" s="24" t="n">
        <f aca="false">IF(OR(R124="",R124=0),0,S124/R124)</f>
        <v>0</v>
      </c>
      <c r="U124" s="26" t="str">
        <f aca="false">IF(A125="","",IF(AND(ABS(G125-R124)&lt;0.00000001,ABS(H125-T124)&lt;0.01,ABS(F125-Q124)&lt;0.01),"OK","CHECK NEXT START"))</f>
        <v/>
      </c>
      <c r="V124" s="26" t="str">
        <f aca="false">IF(C124="","",IF(U124="CHECK NEXT START","CHECK",IF(D124="","OPEN","CLOSED")))</f>
        <v/>
      </c>
      <c r="W124" s="27"/>
    </row>
    <row r="125" customFormat="false" ht="15" hidden="false" customHeight="true" outlineLevel="0" collapsed="false">
      <c r="A125" s="19" t="str">
        <f aca="false">IF(C125="","",ROW()-3)</f>
        <v/>
      </c>
      <c r="B125" s="20"/>
      <c r="C125" s="21"/>
      <c r="D125" s="21"/>
      <c r="E125" s="22"/>
      <c r="F125" s="22"/>
      <c r="G125" s="23"/>
      <c r="H125" s="22"/>
      <c r="I125" s="20"/>
      <c r="J125" s="20"/>
      <c r="K125" s="24" t="n">
        <f aca="false">IF(OR(G125="",H125=""),0,G125*H125)</f>
        <v>0</v>
      </c>
      <c r="L125" s="19" t="str">
        <f aca="false">IF(OR(C125="",'Start Here'!$D$12=""),"",MAX(0,INT((IF(D125="",'Start Here'!$D$12,D125)-C125)/7)+1))</f>
        <v/>
      </c>
      <c r="M125" s="24" t="str">
        <f aca="false">IF(L125="","",L125*E125)</f>
        <v/>
      </c>
      <c r="N125" s="24" t="n">
        <f aca="false">SUMIFS('Trade Log'!$E$4:$E$1003,'Trade Log'!$A$4:$A$1003,$A125,'Trade Log'!$C$4:$C$1003,"BUY")</f>
        <v>0</v>
      </c>
      <c r="O125" s="24" t="n">
        <f aca="false">SUMIFS('Trade Log'!$E$4:$E$1003,'Trade Log'!$A$4:$A$1003,$A125,'Trade Log'!$C$4:$C$1003,"TRIM")</f>
        <v>0</v>
      </c>
      <c r="P125" s="24" t="n">
        <f aca="false">SUMIFS('Trade Log'!$F$4:$F$1003,'Trade Log'!$A$4:$A$1003,$A125)</f>
        <v>0</v>
      </c>
      <c r="Q125" s="24" t="str">
        <f aca="false">IF(C125="","",F125+N(M125)+SUMIFS('Trade Log'!$H$4:$H$1003,'Trade Log'!$A$4:$A$1003,$A125))</f>
        <v/>
      </c>
      <c r="R125" s="25" t="str">
        <f aca="false">IF(C125="","",IF(COUNTIF('Trade Log'!$A$4:$A$1003,$A125)=0,G125,LOOKUP(2,1/('Trade Log'!$A$4:$A$1003=$A125),'Trade Log'!$K$4:$K$1003)))</f>
        <v/>
      </c>
      <c r="S125" s="24" t="str">
        <f aca="false">IF(C125="","",IF(COUNTIF('Trade Log'!$A$4:$A$1003,$A125)=0,K125,LOOKUP(2,1/('Trade Log'!$A$4:$A$1003=$A125),'Trade Log'!$J$4:$J$1003)))</f>
        <v/>
      </c>
      <c r="T125" s="24" t="n">
        <f aca="false">IF(OR(R125="",R125=0),0,S125/R125)</f>
        <v>0</v>
      </c>
      <c r="U125" s="26" t="str">
        <f aca="false">IF(A126="","",IF(AND(ABS(G126-R125)&lt;0.00000001,ABS(H126-T125)&lt;0.01,ABS(F126-Q125)&lt;0.01),"OK","CHECK NEXT START"))</f>
        <v/>
      </c>
      <c r="V125" s="26" t="str">
        <f aca="false">IF(C125="","",IF(U125="CHECK NEXT START","CHECK",IF(D125="","OPEN","CLOSED")))</f>
        <v/>
      </c>
      <c r="W125" s="27"/>
    </row>
    <row r="126" customFormat="false" ht="15" hidden="false" customHeight="true" outlineLevel="0" collapsed="false">
      <c r="A126" s="19" t="str">
        <f aca="false">IF(C126="","",ROW()-3)</f>
        <v/>
      </c>
      <c r="B126" s="20"/>
      <c r="C126" s="21"/>
      <c r="D126" s="21"/>
      <c r="E126" s="22"/>
      <c r="F126" s="22"/>
      <c r="G126" s="23"/>
      <c r="H126" s="22"/>
      <c r="I126" s="20"/>
      <c r="J126" s="20"/>
      <c r="K126" s="24" t="n">
        <f aca="false">IF(OR(G126="",H126=""),0,G126*H126)</f>
        <v>0</v>
      </c>
      <c r="L126" s="19" t="str">
        <f aca="false">IF(OR(C126="",'Start Here'!$D$12=""),"",MAX(0,INT((IF(D126="",'Start Here'!$D$12,D126)-C126)/7)+1))</f>
        <v/>
      </c>
      <c r="M126" s="24" t="str">
        <f aca="false">IF(L126="","",L126*E126)</f>
        <v/>
      </c>
      <c r="N126" s="24" t="n">
        <f aca="false">SUMIFS('Trade Log'!$E$4:$E$1003,'Trade Log'!$A$4:$A$1003,$A126,'Trade Log'!$C$4:$C$1003,"BUY")</f>
        <v>0</v>
      </c>
      <c r="O126" s="24" t="n">
        <f aca="false">SUMIFS('Trade Log'!$E$4:$E$1003,'Trade Log'!$A$4:$A$1003,$A126,'Trade Log'!$C$4:$C$1003,"TRIM")</f>
        <v>0</v>
      </c>
      <c r="P126" s="24" t="n">
        <f aca="false">SUMIFS('Trade Log'!$F$4:$F$1003,'Trade Log'!$A$4:$A$1003,$A126)</f>
        <v>0</v>
      </c>
      <c r="Q126" s="24" t="str">
        <f aca="false">IF(C126="","",F126+N(M126)+SUMIFS('Trade Log'!$H$4:$H$1003,'Trade Log'!$A$4:$A$1003,$A126))</f>
        <v/>
      </c>
      <c r="R126" s="25" t="str">
        <f aca="false">IF(C126="","",IF(COUNTIF('Trade Log'!$A$4:$A$1003,$A126)=0,G126,LOOKUP(2,1/('Trade Log'!$A$4:$A$1003=$A126),'Trade Log'!$K$4:$K$1003)))</f>
        <v/>
      </c>
      <c r="S126" s="24" t="str">
        <f aca="false">IF(C126="","",IF(COUNTIF('Trade Log'!$A$4:$A$1003,$A126)=0,K126,LOOKUP(2,1/('Trade Log'!$A$4:$A$1003=$A126),'Trade Log'!$J$4:$J$1003)))</f>
        <v/>
      </c>
      <c r="T126" s="24" t="n">
        <f aca="false">IF(OR(R126="",R126=0),0,S126/R126)</f>
        <v>0</v>
      </c>
      <c r="U126" s="26" t="str">
        <f aca="false">IF(A127="","",IF(AND(ABS(G127-R126)&lt;0.00000001,ABS(H127-T126)&lt;0.01,ABS(F127-Q126)&lt;0.01),"OK","CHECK NEXT START"))</f>
        <v/>
      </c>
      <c r="V126" s="26" t="str">
        <f aca="false">IF(C126="","",IF(U126="CHECK NEXT START","CHECK",IF(D126="","OPEN","CLOSED")))</f>
        <v/>
      </c>
      <c r="W126" s="27"/>
    </row>
    <row r="127" customFormat="false" ht="15" hidden="false" customHeight="true" outlineLevel="0" collapsed="false">
      <c r="A127" s="19" t="str">
        <f aca="false">IF(C127="","",ROW()-3)</f>
        <v/>
      </c>
      <c r="B127" s="20"/>
      <c r="C127" s="21"/>
      <c r="D127" s="21"/>
      <c r="E127" s="22"/>
      <c r="F127" s="22"/>
      <c r="G127" s="23"/>
      <c r="H127" s="22"/>
      <c r="I127" s="20"/>
      <c r="J127" s="20"/>
      <c r="K127" s="24" t="n">
        <f aca="false">IF(OR(G127="",H127=""),0,G127*H127)</f>
        <v>0</v>
      </c>
      <c r="L127" s="19" t="str">
        <f aca="false">IF(OR(C127="",'Start Here'!$D$12=""),"",MAX(0,INT((IF(D127="",'Start Here'!$D$12,D127)-C127)/7)+1))</f>
        <v/>
      </c>
      <c r="M127" s="24" t="str">
        <f aca="false">IF(L127="","",L127*E127)</f>
        <v/>
      </c>
      <c r="N127" s="24" t="n">
        <f aca="false">SUMIFS('Trade Log'!$E$4:$E$1003,'Trade Log'!$A$4:$A$1003,$A127,'Trade Log'!$C$4:$C$1003,"BUY")</f>
        <v>0</v>
      </c>
      <c r="O127" s="24" t="n">
        <f aca="false">SUMIFS('Trade Log'!$E$4:$E$1003,'Trade Log'!$A$4:$A$1003,$A127,'Trade Log'!$C$4:$C$1003,"TRIM")</f>
        <v>0</v>
      </c>
      <c r="P127" s="24" t="n">
        <f aca="false">SUMIFS('Trade Log'!$F$4:$F$1003,'Trade Log'!$A$4:$A$1003,$A127)</f>
        <v>0</v>
      </c>
      <c r="Q127" s="24" t="str">
        <f aca="false">IF(C127="","",F127+N(M127)+SUMIFS('Trade Log'!$H$4:$H$1003,'Trade Log'!$A$4:$A$1003,$A127))</f>
        <v/>
      </c>
      <c r="R127" s="25" t="str">
        <f aca="false">IF(C127="","",IF(COUNTIF('Trade Log'!$A$4:$A$1003,$A127)=0,G127,LOOKUP(2,1/('Trade Log'!$A$4:$A$1003=$A127),'Trade Log'!$K$4:$K$1003)))</f>
        <v/>
      </c>
      <c r="S127" s="24" t="str">
        <f aca="false">IF(C127="","",IF(COUNTIF('Trade Log'!$A$4:$A$1003,$A127)=0,K127,LOOKUP(2,1/('Trade Log'!$A$4:$A$1003=$A127),'Trade Log'!$J$4:$J$1003)))</f>
        <v/>
      </c>
      <c r="T127" s="24" t="n">
        <f aca="false">IF(OR(R127="",R127=0),0,S127/R127)</f>
        <v>0</v>
      </c>
      <c r="U127" s="26" t="str">
        <f aca="false">IF(A128="","",IF(AND(ABS(G128-R127)&lt;0.00000001,ABS(H128-T127)&lt;0.01,ABS(F128-Q127)&lt;0.01),"OK","CHECK NEXT START"))</f>
        <v/>
      </c>
      <c r="V127" s="26" t="str">
        <f aca="false">IF(C127="","",IF(U127="CHECK NEXT START","CHECK",IF(D127="","OPEN","CLOSED")))</f>
        <v/>
      </c>
      <c r="W127" s="27"/>
    </row>
    <row r="128" customFormat="false" ht="15" hidden="false" customHeight="true" outlineLevel="0" collapsed="false">
      <c r="A128" s="19" t="str">
        <f aca="false">IF(C128="","",ROW()-3)</f>
        <v/>
      </c>
      <c r="B128" s="20"/>
      <c r="C128" s="21"/>
      <c r="D128" s="21"/>
      <c r="E128" s="22"/>
      <c r="F128" s="22"/>
      <c r="G128" s="23"/>
      <c r="H128" s="22"/>
      <c r="I128" s="20"/>
      <c r="J128" s="20"/>
      <c r="K128" s="24" t="n">
        <f aca="false">IF(OR(G128="",H128=""),0,G128*H128)</f>
        <v>0</v>
      </c>
      <c r="L128" s="19" t="str">
        <f aca="false">IF(OR(C128="",'Start Here'!$D$12=""),"",MAX(0,INT((IF(D128="",'Start Here'!$D$12,D128)-C128)/7)+1))</f>
        <v/>
      </c>
      <c r="M128" s="24" t="str">
        <f aca="false">IF(L128="","",L128*E128)</f>
        <v/>
      </c>
      <c r="N128" s="24" t="n">
        <f aca="false">SUMIFS('Trade Log'!$E$4:$E$1003,'Trade Log'!$A$4:$A$1003,$A128,'Trade Log'!$C$4:$C$1003,"BUY")</f>
        <v>0</v>
      </c>
      <c r="O128" s="24" t="n">
        <f aca="false">SUMIFS('Trade Log'!$E$4:$E$1003,'Trade Log'!$A$4:$A$1003,$A128,'Trade Log'!$C$4:$C$1003,"TRIM")</f>
        <v>0</v>
      </c>
      <c r="P128" s="24" t="n">
        <f aca="false">SUMIFS('Trade Log'!$F$4:$F$1003,'Trade Log'!$A$4:$A$1003,$A128)</f>
        <v>0</v>
      </c>
      <c r="Q128" s="24" t="str">
        <f aca="false">IF(C128="","",F128+N(M128)+SUMIFS('Trade Log'!$H$4:$H$1003,'Trade Log'!$A$4:$A$1003,$A128))</f>
        <v/>
      </c>
      <c r="R128" s="25" t="str">
        <f aca="false">IF(C128="","",IF(COUNTIF('Trade Log'!$A$4:$A$1003,$A128)=0,G128,LOOKUP(2,1/('Trade Log'!$A$4:$A$1003=$A128),'Trade Log'!$K$4:$K$1003)))</f>
        <v/>
      </c>
      <c r="S128" s="24" t="str">
        <f aca="false">IF(C128="","",IF(COUNTIF('Trade Log'!$A$4:$A$1003,$A128)=0,K128,LOOKUP(2,1/('Trade Log'!$A$4:$A$1003=$A128),'Trade Log'!$J$4:$J$1003)))</f>
        <v/>
      </c>
      <c r="T128" s="24" t="n">
        <f aca="false">IF(OR(R128="",R128=0),0,S128/R128)</f>
        <v>0</v>
      </c>
      <c r="U128" s="26" t="str">
        <f aca="false">IF(A129="","",IF(AND(ABS(G129-R128)&lt;0.00000001,ABS(H129-T128)&lt;0.01,ABS(F129-Q128)&lt;0.01),"OK","CHECK NEXT START"))</f>
        <v/>
      </c>
      <c r="V128" s="26" t="str">
        <f aca="false">IF(C128="","",IF(U128="CHECK NEXT START","CHECK",IF(D128="","OPEN","CLOSED")))</f>
        <v/>
      </c>
      <c r="W128" s="27"/>
    </row>
    <row r="129" customFormat="false" ht="15" hidden="false" customHeight="true" outlineLevel="0" collapsed="false">
      <c r="A129" s="19" t="str">
        <f aca="false">IF(C129="","",ROW()-3)</f>
        <v/>
      </c>
      <c r="B129" s="20"/>
      <c r="C129" s="21"/>
      <c r="D129" s="21"/>
      <c r="E129" s="22"/>
      <c r="F129" s="22"/>
      <c r="G129" s="23"/>
      <c r="H129" s="22"/>
      <c r="I129" s="20"/>
      <c r="J129" s="20"/>
      <c r="K129" s="24" t="n">
        <f aca="false">IF(OR(G129="",H129=""),0,G129*H129)</f>
        <v>0</v>
      </c>
      <c r="L129" s="19" t="str">
        <f aca="false">IF(OR(C129="",'Start Here'!$D$12=""),"",MAX(0,INT((IF(D129="",'Start Here'!$D$12,D129)-C129)/7)+1))</f>
        <v/>
      </c>
      <c r="M129" s="24" t="str">
        <f aca="false">IF(L129="","",L129*E129)</f>
        <v/>
      </c>
      <c r="N129" s="24" t="n">
        <f aca="false">SUMIFS('Trade Log'!$E$4:$E$1003,'Trade Log'!$A$4:$A$1003,$A129,'Trade Log'!$C$4:$C$1003,"BUY")</f>
        <v>0</v>
      </c>
      <c r="O129" s="24" t="n">
        <f aca="false">SUMIFS('Trade Log'!$E$4:$E$1003,'Trade Log'!$A$4:$A$1003,$A129,'Trade Log'!$C$4:$C$1003,"TRIM")</f>
        <v>0</v>
      </c>
      <c r="P129" s="24" t="n">
        <f aca="false">SUMIFS('Trade Log'!$F$4:$F$1003,'Trade Log'!$A$4:$A$1003,$A129)</f>
        <v>0</v>
      </c>
      <c r="Q129" s="24" t="str">
        <f aca="false">IF(C129="","",F129+N(M129)+SUMIFS('Trade Log'!$H$4:$H$1003,'Trade Log'!$A$4:$A$1003,$A129))</f>
        <v/>
      </c>
      <c r="R129" s="25" t="str">
        <f aca="false">IF(C129="","",IF(COUNTIF('Trade Log'!$A$4:$A$1003,$A129)=0,G129,LOOKUP(2,1/('Trade Log'!$A$4:$A$1003=$A129),'Trade Log'!$K$4:$K$1003)))</f>
        <v/>
      </c>
      <c r="S129" s="24" t="str">
        <f aca="false">IF(C129="","",IF(COUNTIF('Trade Log'!$A$4:$A$1003,$A129)=0,K129,LOOKUP(2,1/('Trade Log'!$A$4:$A$1003=$A129),'Trade Log'!$J$4:$J$1003)))</f>
        <v/>
      </c>
      <c r="T129" s="24" t="n">
        <f aca="false">IF(OR(R129="",R129=0),0,S129/R129)</f>
        <v>0</v>
      </c>
      <c r="U129" s="26" t="str">
        <f aca="false">IF(A130="","",IF(AND(ABS(G130-R129)&lt;0.00000001,ABS(H130-T129)&lt;0.01,ABS(F130-Q129)&lt;0.01),"OK","CHECK NEXT START"))</f>
        <v/>
      </c>
      <c r="V129" s="26" t="str">
        <f aca="false">IF(C129="","",IF(U129="CHECK NEXT START","CHECK",IF(D129="","OPEN","CLOSED")))</f>
        <v/>
      </c>
      <c r="W129" s="27"/>
    </row>
    <row r="130" customFormat="false" ht="15" hidden="false" customHeight="true" outlineLevel="0" collapsed="false">
      <c r="A130" s="19" t="str">
        <f aca="false">IF(C130="","",ROW()-3)</f>
        <v/>
      </c>
      <c r="B130" s="20"/>
      <c r="C130" s="21"/>
      <c r="D130" s="21"/>
      <c r="E130" s="22"/>
      <c r="F130" s="22"/>
      <c r="G130" s="23"/>
      <c r="H130" s="22"/>
      <c r="I130" s="20"/>
      <c r="J130" s="20"/>
      <c r="K130" s="24" t="n">
        <f aca="false">IF(OR(G130="",H130=""),0,G130*H130)</f>
        <v>0</v>
      </c>
      <c r="L130" s="19" t="str">
        <f aca="false">IF(OR(C130="",'Start Here'!$D$12=""),"",MAX(0,INT((IF(D130="",'Start Here'!$D$12,D130)-C130)/7)+1))</f>
        <v/>
      </c>
      <c r="M130" s="24" t="str">
        <f aca="false">IF(L130="","",L130*E130)</f>
        <v/>
      </c>
      <c r="N130" s="24" t="n">
        <f aca="false">SUMIFS('Trade Log'!$E$4:$E$1003,'Trade Log'!$A$4:$A$1003,$A130,'Trade Log'!$C$4:$C$1003,"BUY")</f>
        <v>0</v>
      </c>
      <c r="O130" s="24" t="n">
        <f aca="false">SUMIFS('Trade Log'!$E$4:$E$1003,'Trade Log'!$A$4:$A$1003,$A130,'Trade Log'!$C$4:$C$1003,"TRIM")</f>
        <v>0</v>
      </c>
      <c r="P130" s="24" t="n">
        <f aca="false">SUMIFS('Trade Log'!$F$4:$F$1003,'Trade Log'!$A$4:$A$1003,$A130)</f>
        <v>0</v>
      </c>
      <c r="Q130" s="24" t="str">
        <f aca="false">IF(C130="","",F130+N(M130)+SUMIFS('Trade Log'!$H$4:$H$1003,'Trade Log'!$A$4:$A$1003,$A130))</f>
        <v/>
      </c>
      <c r="R130" s="25" t="str">
        <f aca="false">IF(C130="","",IF(COUNTIF('Trade Log'!$A$4:$A$1003,$A130)=0,G130,LOOKUP(2,1/('Trade Log'!$A$4:$A$1003=$A130),'Trade Log'!$K$4:$K$1003)))</f>
        <v/>
      </c>
      <c r="S130" s="24" t="str">
        <f aca="false">IF(C130="","",IF(COUNTIF('Trade Log'!$A$4:$A$1003,$A130)=0,K130,LOOKUP(2,1/('Trade Log'!$A$4:$A$1003=$A130),'Trade Log'!$J$4:$J$1003)))</f>
        <v/>
      </c>
      <c r="T130" s="24" t="n">
        <f aca="false">IF(OR(R130="",R130=0),0,S130/R130)</f>
        <v>0</v>
      </c>
      <c r="U130" s="26" t="str">
        <f aca="false">IF(A131="","",IF(AND(ABS(G131-R130)&lt;0.00000001,ABS(H131-T130)&lt;0.01,ABS(F131-Q130)&lt;0.01),"OK","CHECK NEXT START"))</f>
        <v/>
      </c>
      <c r="V130" s="26" t="str">
        <f aca="false">IF(C130="","",IF(U130="CHECK NEXT START","CHECK",IF(D130="","OPEN","CLOSED")))</f>
        <v/>
      </c>
      <c r="W130" s="27"/>
    </row>
    <row r="131" customFormat="false" ht="15" hidden="false" customHeight="true" outlineLevel="0" collapsed="false">
      <c r="A131" s="19" t="str">
        <f aca="false">IF(C131="","",ROW()-3)</f>
        <v/>
      </c>
      <c r="B131" s="20"/>
      <c r="C131" s="21"/>
      <c r="D131" s="21"/>
      <c r="E131" s="22"/>
      <c r="F131" s="22"/>
      <c r="G131" s="23"/>
      <c r="H131" s="22"/>
      <c r="I131" s="20"/>
      <c r="J131" s="20"/>
      <c r="K131" s="24" t="n">
        <f aca="false">IF(OR(G131="",H131=""),0,G131*H131)</f>
        <v>0</v>
      </c>
      <c r="L131" s="19" t="str">
        <f aca="false">IF(OR(C131="",'Start Here'!$D$12=""),"",MAX(0,INT((IF(D131="",'Start Here'!$D$12,D131)-C131)/7)+1))</f>
        <v/>
      </c>
      <c r="M131" s="24" t="str">
        <f aca="false">IF(L131="","",L131*E131)</f>
        <v/>
      </c>
      <c r="N131" s="24" t="n">
        <f aca="false">SUMIFS('Trade Log'!$E$4:$E$1003,'Trade Log'!$A$4:$A$1003,$A131,'Trade Log'!$C$4:$C$1003,"BUY")</f>
        <v>0</v>
      </c>
      <c r="O131" s="24" t="n">
        <f aca="false">SUMIFS('Trade Log'!$E$4:$E$1003,'Trade Log'!$A$4:$A$1003,$A131,'Trade Log'!$C$4:$C$1003,"TRIM")</f>
        <v>0</v>
      </c>
      <c r="P131" s="24" t="n">
        <f aca="false">SUMIFS('Trade Log'!$F$4:$F$1003,'Trade Log'!$A$4:$A$1003,$A131)</f>
        <v>0</v>
      </c>
      <c r="Q131" s="24" t="str">
        <f aca="false">IF(C131="","",F131+N(M131)+SUMIFS('Trade Log'!$H$4:$H$1003,'Trade Log'!$A$4:$A$1003,$A131))</f>
        <v/>
      </c>
      <c r="R131" s="25" t="str">
        <f aca="false">IF(C131="","",IF(COUNTIF('Trade Log'!$A$4:$A$1003,$A131)=0,G131,LOOKUP(2,1/('Trade Log'!$A$4:$A$1003=$A131),'Trade Log'!$K$4:$K$1003)))</f>
        <v/>
      </c>
      <c r="S131" s="24" t="str">
        <f aca="false">IF(C131="","",IF(COUNTIF('Trade Log'!$A$4:$A$1003,$A131)=0,K131,LOOKUP(2,1/('Trade Log'!$A$4:$A$1003=$A131),'Trade Log'!$J$4:$J$1003)))</f>
        <v/>
      </c>
      <c r="T131" s="24" t="n">
        <f aca="false">IF(OR(R131="",R131=0),0,S131/R131)</f>
        <v>0</v>
      </c>
      <c r="U131" s="26" t="str">
        <f aca="false">IF(A132="","",IF(AND(ABS(G132-R131)&lt;0.00000001,ABS(H132-T131)&lt;0.01,ABS(F132-Q131)&lt;0.01),"OK","CHECK NEXT START"))</f>
        <v/>
      </c>
      <c r="V131" s="26" t="str">
        <f aca="false">IF(C131="","",IF(U131="CHECK NEXT START","CHECK",IF(D131="","OPEN","CLOSED")))</f>
        <v/>
      </c>
      <c r="W131" s="27"/>
    </row>
    <row r="132" customFormat="false" ht="15" hidden="false" customHeight="true" outlineLevel="0" collapsed="false">
      <c r="A132" s="19" t="str">
        <f aca="false">IF(C132="","",ROW()-3)</f>
        <v/>
      </c>
      <c r="B132" s="20"/>
      <c r="C132" s="21"/>
      <c r="D132" s="21"/>
      <c r="E132" s="22"/>
      <c r="F132" s="22"/>
      <c r="G132" s="23"/>
      <c r="H132" s="22"/>
      <c r="I132" s="20"/>
      <c r="J132" s="20"/>
      <c r="K132" s="24" t="n">
        <f aca="false">IF(OR(G132="",H132=""),0,G132*H132)</f>
        <v>0</v>
      </c>
      <c r="L132" s="19" t="str">
        <f aca="false">IF(OR(C132="",'Start Here'!$D$12=""),"",MAX(0,INT((IF(D132="",'Start Here'!$D$12,D132)-C132)/7)+1))</f>
        <v/>
      </c>
      <c r="M132" s="24" t="str">
        <f aca="false">IF(L132="","",L132*E132)</f>
        <v/>
      </c>
      <c r="N132" s="24" t="n">
        <f aca="false">SUMIFS('Trade Log'!$E$4:$E$1003,'Trade Log'!$A$4:$A$1003,$A132,'Trade Log'!$C$4:$C$1003,"BUY")</f>
        <v>0</v>
      </c>
      <c r="O132" s="24" t="n">
        <f aca="false">SUMIFS('Trade Log'!$E$4:$E$1003,'Trade Log'!$A$4:$A$1003,$A132,'Trade Log'!$C$4:$C$1003,"TRIM")</f>
        <v>0</v>
      </c>
      <c r="P132" s="24" t="n">
        <f aca="false">SUMIFS('Trade Log'!$F$4:$F$1003,'Trade Log'!$A$4:$A$1003,$A132)</f>
        <v>0</v>
      </c>
      <c r="Q132" s="24" t="str">
        <f aca="false">IF(C132="","",F132+N(M132)+SUMIFS('Trade Log'!$H$4:$H$1003,'Trade Log'!$A$4:$A$1003,$A132))</f>
        <v/>
      </c>
      <c r="R132" s="25" t="str">
        <f aca="false">IF(C132="","",IF(COUNTIF('Trade Log'!$A$4:$A$1003,$A132)=0,G132,LOOKUP(2,1/('Trade Log'!$A$4:$A$1003=$A132),'Trade Log'!$K$4:$K$1003)))</f>
        <v/>
      </c>
      <c r="S132" s="24" t="str">
        <f aca="false">IF(C132="","",IF(COUNTIF('Trade Log'!$A$4:$A$1003,$A132)=0,K132,LOOKUP(2,1/('Trade Log'!$A$4:$A$1003=$A132),'Trade Log'!$J$4:$J$1003)))</f>
        <v/>
      </c>
      <c r="T132" s="24" t="n">
        <f aca="false">IF(OR(R132="",R132=0),0,S132/R132)</f>
        <v>0</v>
      </c>
      <c r="U132" s="26" t="str">
        <f aca="false">IF(A133="","",IF(AND(ABS(G133-R132)&lt;0.00000001,ABS(H133-T132)&lt;0.01,ABS(F133-Q132)&lt;0.01),"OK","CHECK NEXT START"))</f>
        <v/>
      </c>
      <c r="V132" s="26" t="str">
        <f aca="false">IF(C132="","",IF(U132="CHECK NEXT START","CHECK",IF(D132="","OPEN","CLOSED")))</f>
        <v/>
      </c>
      <c r="W132" s="27"/>
    </row>
    <row r="133" customFormat="false" ht="15" hidden="false" customHeight="true" outlineLevel="0" collapsed="false">
      <c r="A133" s="19" t="str">
        <f aca="false">IF(C133="","",ROW()-3)</f>
        <v/>
      </c>
      <c r="B133" s="20"/>
      <c r="C133" s="21"/>
      <c r="D133" s="21"/>
      <c r="E133" s="22"/>
      <c r="F133" s="22"/>
      <c r="G133" s="23"/>
      <c r="H133" s="22"/>
      <c r="I133" s="20"/>
      <c r="J133" s="20"/>
      <c r="K133" s="24" t="n">
        <f aca="false">IF(OR(G133="",H133=""),0,G133*H133)</f>
        <v>0</v>
      </c>
      <c r="L133" s="19" t="str">
        <f aca="false">IF(OR(C133="",'Start Here'!$D$12=""),"",MAX(0,INT((IF(D133="",'Start Here'!$D$12,D133)-C133)/7)+1))</f>
        <v/>
      </c>
      <c r="M133" s="24" t="str">
        <f aca="false">IF(L133="","",L133*E133)</f>
        <v/>
      </c>
      <c r="N133" s="24" t="n">
        <f aca="false">SUMIFS('Trade Log'!$E$4:$E$1003,'Trade Log'!$A$4:$A$1003,$A133,'Trade Log'!$C$4:$C$1003,"BUY")</f>
        <v>0</v>
      </c>
      <c r="O133" s="24" t="n">
        <f aca="false">SUMIFS('Trade Log'!$E$4:$E$1003,'Trade Log'!$A$4:$A$1003,$A133,'Trade Log'!$C$4:$C$1003,"TRIM")</f>
        <v>0</v>
      </c>
      <c r="P133" s="24" t="n">
        <f aca="false">SUMIFS('Trade Log'!$F$4:$F$1003,'Trade Log'!$A$4:$A$1003,$A133)</f>
        <v>0</v>
      </c>
      <c r="Q133" s="24" t="str">
        <f aca="false">IF(C133="","",F133+N(M133)+SUMIFS('Trade Log'!$H$4:$H$1003,'Trade Log'!$A$4:$A$1003,$A133))</f>
        <v/>
      </c>
      <c r="R133" s="25" t="str">
        <f aca="false">IF(C133="","",IF(COUNTIF('Trade Log'!$A$4:$A$1003,$A133)=0,G133,LOOKUP(2,1/('Trade Log'!$A$4:$A$1003=$A133),'Trade Log'!$K$4:$K$1003)))</f>
        <v/>
      </c>
      <c r="S133" s="24" t="str">
        <f aca="false">IF(C133="","",IF(COUNTIF('Trade Log'!$A$4:$A$1003,$A133)=0,K133,LOOKUP(2,1/('Trade Log'!$A$4:$A$1003=$A133),'Trade Log'!$J$4:$J$1003)))</f>
        <v/>
      </c>
      <c r="T133" s="24" t="n">
        <f aca="false">IF(OR(R133="",R133=0),0,S133/R133)</f>
        <v>0</v>
      </c>
      <c r="U133" s="26" t="str">
        <f aca="false">IF(A134="","",IF(AND(ABS(G134-R133)&lt;0.00000001,ABS(H134-T133)&lt;0.01,ABS(F134-Q133)&lt;0.01),"OK","CHECK NEXT START"))</f>
        <v/>
      </c>
      <c r="V133" s="26" t="str">
        <f aca="false">IF(C133="","",IF(U133="CHECK NEXT START","CHECK",IF(D133="","OPEN","CLOSED")))</f>
        <v/>
      </c>
      <c r="W133" s="27"/>
    </row>
    <row r="134" customFormat="false" ht="15" hidden="false" customHeight="true" outlineLevel="0" collapsed="false">
      <c r="A134" s="19" t="str">
        <f aca="false">IF(C134="","",ROW()-3)</f>
        <v/>
      </c>
      <c r="B134" s="20"/>
      <c r="C134" s="21"/>
      <c r="D134" s="21"/>
      <c r="E134" s="22"/>
      <c r="F134" s="22"/>
      <c r="G134" s="23"/>
      <c r="H134" s="22"/>
      <c r="I134" s="20"/>
      <c r="J134" s="20"/>
      <c r="K134" s="24" t="n">
        <f aca="false">IF(OR(G134="",H134=""),0,G134*H134)</f>
        <v>0</v>
      </c>
      <c r="L134" s="19" t="str">
        <f aca="false">IF(OR(C134="",'Start Here'!$D$12=""),"",MAX(0,INT((IF(D134="",'Start Here'!$D$12,D134)-C134)/7)+1))</f>
        <v/>
      </c>
      <c r="M134" s="24" t="str">
        <f aca="false">IF(L134="","",L134*E134)</f>
        <v/>
      </c>
      <c r="N134" s="24" t="n">
        <f aca="false">SUMIFS('Trade Log'!$E$4:$E$1003,'Trade Log'!$A$4:$A$1003,$A134,'Trade Log'!$C$4:$C$1003,"BUY")</f>
        <v>0</v>
      </c>
      <c r="O134" s="24" t="n">
        <f aca="false">SUMIFS('Trade Log'!$E$4:$E$1003,'Trade Log'!$A$4:$A$1003,$A134,'Trade Log'!$C$4:$C$1003,"TRIM")</f>
        <v>0</v>
      </c>
      <c r="P134" s="24" t="n">
        <f aca="false">SUMIFS('Trade Log'!$F$4:$F$1003,'Trade Log'!$A$4:$A$1003,$A134)</f>
        <v>0</v>
      </c>
      <c r="Q134" s="24" t="str">
        <f aca="false">IF(C134="","",F134+N(M134)+SUMIFS('Trade Log'!$H$4:$H$1003,'Trade Log'!$A$4:$A$1003,$A134))</f>
        <v/>
      </c>
      <c r="R134" s="25" t="str">
        <f aca="false">IF(C134="","",IF(COUNTIF('Trade Log'!$A$4:$A$1003,$A134)=0,G134,LOOKUP(2,1/('Trade Log'!$A$4:$A$1003=$A134),'Trade Log'!$K$4:$K$1003)))</f>
        <v/>
      </c>
      <c r="S134" s="24" t="str">
        <f aca="false">IF(C134="","",IF(COUNTIF('Trade Log'!$A$4:$A$1003,$A134)=0,K134,LOOKUP(2,1/('Trade Log'!$A$4:$A$1003=$A134),'Trade Log'!$J$4:$J$1003)))</f>
        <v/>
      </c>
      <c r="T134" s="24" t="n">
        <f aca="false">IF(OR(R134="",R134=0),0,S134/R134)</f>
        <v>0</v>
      </c>
      <c r="U134" s="26" t="str">
        <f aca="false">IF(A135="","",IF(AND(ABS(G135-R134)&lt;0.00000001,ABS(H135-T134)&lt;0.01,ABS(F135-Q134)&lt;0.01),"OK","CHECK NEXT START"))</f>
        <v/>
      </c>
      <c r="V134" s="26" t="str">
        <f aca="false">IF(C134="","",IF(U134="CHECK NEXT START","CHECK",IF(D134="","OPEN","CLOSED")))</f>
        <v/>
      </c>
      <c r="W134" s="27"/>
    </row>
    <row r="135" customFormat="false" ht="15" hidden="false" customHeight="true" outlineLevel="0" collapsed="false">
      <c r="A135" s="19" t="str">
        <f aca="false">IF(C135="","",ROW()-3)</f>
        <v/>
      </c>
      <c r="B135" s="20"/>
      <c r="C135" s="21"/>
      <c r="D135" s="21"/>
      <c r="E135" s="22"/>
      <c r="F135" s="22"/>
      <c r="G135" s="23"/>
      <c r="H135" s="22"/>
      <c r="I135" s="20"/>
      <c r="J135" s="20"/>
      <c r="K135" s="24" t="n">
        <f aca="false">IF(OR(G135="",H135=""),0,G135*H135)</f>
        <v>0</v>
      </c>
      <c r="L135" s="19" t="str">
        <f aca="false">IF(OR(C135="",'Start Here'!$D$12=""),"",MAX(0,INT((IF(D135="",'Start Here'!$D$12,D135)-C135)/7)+1))</f>
        <v/>
      </c>
      <c r="M135" s="24" t="str">
        <f aca="false">IF(L135="","",L135*E135)</f>
        <v/>
      </c>
      <c r="N135" s="24" t="n">
        <f aca="false">SUMIFS('Trade Log'!$E$4:$E$1003,'Trade Log'!$A$4:$A$1003,$A135,'Trade Log'!$C$4:$C$1003,"BUY")</f>
        <v>0</v>
      </c>
      <c r="O135" s="24" t="n">
        <f aca="false">SUMIFS('Trade Log'!$E$4:$E$1003,'Trade Log'!$A$4:$A$1003,$A135,'Trade Log'!$C$4:$C$1003,"TRIM")</f>
        <v>0</v>
      </c>
      <c r="P135" s="24" t="n">
        <f aca="false">SUMIFS('Trade Log'!$F$4:$F$1003,'Trade Log'!$A$4:$A$1003,$A135)</f>
        <v>0</v>
      </c>
      <c r="Q135" s="24" t="str">
        <f aca="false">IF(C135="","",F135+N(M135)+SUMIFS('Trade Log'!$H$4:$H$1003,'Trade Log'!$A$4:$A$1003,$A135))</f>
        <v/>
      </c>
      <c r="R135" s="25" t="str">
        <f aca="false">IF(C135="","",IF(COUNTIF('Trade Log'!$A$4:$A$1003,$A135)=0,G135,LOOKUP(2,1/('Trade Log'!$A$4:$A$1003=$A135),'Trade Log'!$K$4:$K$1003)))</f>
        <v/>
      </c>
      <c r="S135" s="24" t="str">
        <f aca="false">IF(C135="","",IF(COUNTIF('Trade Log'!$A$4:$A$1003,$A135)=0,K135,LOOKUP(2,1/('Trade Log'!$A$4:$A$1003=$A135),'Trade Log'!$J$4:$J$1003)))</f>
        <v/>
      </c>
      <c r="T135" s="24" t="n">
        <f aca="false">IF(OR(R135="",R135=0),0,S135/R135)</f>
        <v>0</v>
      </c>
      <c r="U135" s="26" t="str">
        <f aca="false">IF(A136="","",IF(AND(ABS(G136-R135)&lt;0.00000001,ABS(H136-T135)&lt;0.01,ABS(F136-Q135)&lt;0.01),"OK","CHECK NEXT START"))</f>
        <v/>
      </c>
      <c r="V135" s="26" t="str">
        <f aca="false">IF(C135="","",IF(U135="CHECK NEXT START","CHECK",IF(D135="","OPEN","CLOSED")))</f>
        <v/>
      </c>
      <c r="W135" s="27"/>
    </row>
    <row r="136" customFormat="false" ht="15" hidden="false" customHeight="true" outlineLevel="0" collapsed="false">
      <c r="A136" s="19" t="str">
        <f aca="false">IF(C136="","",ROW()-3)</f>
        <v/>
      </c>
      <c r="B136" s="20"/>
      <c r="C136" s="21"/>
      <c r="D136" s="21"/>
      <c r="E136" s="22"/>
      <c r="F136" s="22"/>
      <c r="G136" s="23"/>
      <c r="H136" s="22"/>
      <c r="I136" s="20"/>
      <c r="J136" s="20"/>
      <c r="K136" s="24" t="n">
        <f aca="false">IF(OR(G136="",H136=""),0,G136*H136)</f>
        <v>0</v>
      </c>
      <c r="L136" s="19" t="str">
        <f aca="false">IF(OR(C136="",'Start Here'!$D$12=""),"",MAX(0,INT((IF(D136="",'Start Here'!$D$12,D136)-C136)/7)+1))</f>
        <v/>
      </c>
      <c r="M136" s="24" t="str">
        <f aca="false">IF(L136="","",L136*E136)</f>
        <v/>
      </c>
      <c r="N136" s="24" t="n">
        <f aca="false">SUMIFS('Trade Log'!$E$4:$E$1003,'Trade Log'!$A$4:$A$1003,$A136,'Trade Log'!$C$4:$C$1003,"BUY")</f>
        <v>0</v>
      </c>
      <c r="O136" s="24" t="n">
        <f aca="false">SUMIFS('Trade Log'!$E$4:$E$1003,'Trade Log'!$A$4:$A$1003,$A136,'Trade Log'!$C$4:$C$1003,"TRIM")</f>
        <v>0</v>
      </c>
      <c r="P136" s="24" t="n">
        <f aca="false">SUMIFS('Trade Log'!$F$4:$F$1003,'Trade Log'!$A$4:$A$1003,$A136)</f>
        <v>0</v>
      </c>
      <c r="Q136" s="24" t="str">
        <f aca="false">IF(C136="","",F136+N(M136)+SUMIFS('Trade Log'!$H$4:$H$1003,'Trade Log'!$A$4:$A$1003,$A136))</f>
        <v/>
      </c>
      <c r="R136" s="25" t="str">
        <f aca="false">IF(C136="","",IF(COUNTIF('Trade Log'!$A$4:$A$1003,$A136)=0,G136,LOOKUP(2,1/('Trade Log'!$A$4:$A$1003=$A136),'Trade Log'!$K$4:$K$1003)))</f>
        <v/>
      </c>
      <c r="S136" s="24" t="str">
        <f aca="false">IF(C136="","",IF(COUNTIF('Trade Log'!$A$4:$A$1003,$A136)=0,K136,LOOKUP(2,1/('Trade Log'!$A$4:$A$1003=$A136),'Trade Log'!$J$4:$J$1003)))</f>
        <v/>
      </c>
      <c r="T136" s="24" t="n">
        <f aca="false">IF(OR(R136="",R136=0),0,S136/R136)</f>
        <v>0</v>
      </c>
      <c r="U136" s="26" t="str">
        <f aca="false">IF(A137="","",IF(AND(ABS(G137-R136)&lt;0.00000001,ABS(H137-T136)&lt;0.01,ABS(F137-Q136)&lt;0.01),"OK","CHECK NEXT START"))</f>
        <v/>
      </c>
      <c r="V136" s="26" t="str">
        <f aca="false">IF(C136="","",IF(U136="CHECK NEXT START","CHECK",IF(D136="","OPEN","CLOSED")))</f>
        <v/>
      </c>
      <c r="W136" s="27"/>
    </row>
    <row r="137" customFormat="false" ht="15" hidden="false" customHeight="true" outlineLevel="0" collapsed="false">
      <c r="A137" s="19" t="str">
        <f aca="false">IF(C137="","",ROW()-3)</f>
        <v/>
      </c>
      <c r="B137" s="20"/>
      <c r="C137" s="21"/>
      <c r="D137" s="21"/>
      <c r="E137" s="22"/>
      <c r="F137" s="22"/>
      <c r="G137" s="23"/>
      <c r="H137" s="22"/>
      <c r="I137" s="20"/>
      <c r="J137" s="20"/>
      <c r="K137" s="24" t="n">
        <f aca="false">IF(OR(G137="",H137=""),0,G137*H137)</f>
        <v>0</v>
      </c>
      <c r="L137" s="19" t="str">
        <f aca="false">IF(OR(C137="",'Start Here'!$D$12=""),"",MAX(0,INT((IF(D137="",'Start Here'!$D$12,D137)-C137)/7)+1))</f>
        <v/>
      </c>
      <c r="M137" s="24" t="str">
        <f aca="false">IF(L137="","",L137*E137)</f>
        <v/>
      </c>
      <c r="N137" s="24" t="n">
        <f aca="false">SUMIFS('Trade Log'!$E$4:$E$1003,'Trade Log'!$A$4:$A$1003,$A137,'Trade Log'!$C$4:$C$1003,"BUY")</f>
        <v>0</v>
      </c>
      <c r="O137" s="24" t="n">
        <f aca="false">SUMIFS('Trade Log'!$E$4:$E$1003,'Trade Log'!$A$4:$A$1003,$A137,'Trade Log'!$C$4:$C$1003,"TRIM")</f>
        <v>0</v>
      </c>
      <c r="P137" s="24" t="n">
        <f aca="false">SUMIFS('Trade Log'!$F$4:$F$1003,'Trade Log'!$A$4:$A$1003,$A137)</f>
        <v>0</v>
      </c>
      <c r="Q137" s="24" t="str">
        <f aca="false">IF(C137="","",F137+N(M137)+SUMIFS('Trade Log'!$H$4:$H$1003,'Trade Log'!$A$4:$A$1003,$A137))</f>
        <v/>
      </c>
      <c r="R137" s="25" t="str">
        <f aca="false">IF(C137="","",IF(COUNTIF('Trade Log'!$A$4:$A$1003,$A137)=0,G137,LOOKUP(2,1/('Trade Log'!$A$4:$A$1003=$A137),'Trade Log'!$K$4:$K$1003)))</f>
        <v/>
      </c>
      <c r="S137" s="24" t="str">
        <f aca="false">IF(C137="","",IF(COUNTIF('Trade Log'!$A$4:$A$1003,$A137)=0,K137,LOOKUP(2,1/('Trade Log'!$A$4:$A$1003=$A137),'Trade Log'!$J$4:$J$1003)))</f>
        <v/>
      </c>
      <c r="T137" s="24" t="n">
        <f aca="false">IF(OR(R137="",R137=0),0,S137/R137)</f>
        <v>0</v>
      </c>
      <c r="U137" s="26" t="str">
        <f aca="false">IF(A138="","",IF(AND(ABS(G138-R137)&lt;0.00000001,ABS(H138-T137)&lt;0.01,ABS(F138-Q137)&lt;0.01),"OK","CHECK NEXT START"))</f>
        <v/>
      </c>
      <c r="V137" s="26" t="str">
        <f aca="false">IF(C137="","",IF(U137="CHECK NEXT START","CHECK",IF(D137="","OPEN","CLOSED")))</f>
        <v/>
      </c>
      <c r="W137" s="27"/>
    </row>
    <row r="138" customFormat="false" ht="15" hidden="false" customHeight="true" outlineLevel="0" collapsed="false">
      <c r="A138" s="19" t="str">
        <f aca="false">IF(C138="","",ROW()-3)</f>
        <v/>
      </c>
      <c r="B138" s="20"/>
      <c r="C138" s="21"/>
      <c r="D138" s="21"/>
      <c r="E138" s="22"/>
      <c r="F138" s="22"/>
      <c r="G138" s="23"/>
      <c r="H138" s="22"/>
      <c r="I138" s="20"/>
      <c r="J138" s="20"/>
      <c r="K138" s="24" t="n">
        <f aca="false">IF(OR(G138="",H138=""),0,G138*H138)</f>
        <v>0</v>
      </c>
      <c r="L138" s="19" t="str">
        <f aca="false">IF(OR(C138="",'Start Here'!$D$12=""),"",MAX(0,INT((IF(D138="",'Start Here'!$D$12,D138)-C138)/7)+1))</f>
        <v/>
      </c>
      <c r="M138" s="24" t="str">
        <f aca="false">IF(L138="","",L138*E138)</f>
        <v/>
      </c>
      <c r="N138" s="24" t="n">
        <f aca="false">SUMIFS('Trade Log'!$E$4:$E$1003,'Trade Log'!$A$4:$A$1003,$A138,'Trade Log'!$C$4:$C$1003,"BUY")</f>
        <v>0</v>
      </c>
      <c r="O138" s="24" t="n">
        <f aca="false">SUMIFS('Trade Log'!$E$4:$E$1003,'Trade Log'!$A$4:$A$1003,$A138,'Trade Log'!$C$4:$C$1003,"TRIM")</f>
        <v>0</v>
      </c>
      <c r="P138" s="24" t="n">
        <f aca="false">SUMIFS('Trade Log'!$F$4:$F$1003,'Trade Log'!$A$4:$A$1003,$A138)</f>
        <v>0</v>
      </c>
      <c r="Q138" s="24" t="str">
        <f aca="false">IF(C138="","",F138+N(M138)+SUMIFS('Trade Log'!$H$4:$H$1003,'Trade Log'!$A$4:$A$1003,$A138))</f>
        <v/>
      </c>
      <c r="R138" s="25" t="str">
        <f aca="false">IF(C138="","",IF(COUNTIF('Trade Log'!$A$4:$A$1003,$A138)=0,G138,LOOKUP(2,1/('Trade Log'!$A$4:$A$1003=$A138),'Trade Log'!$K$4:$K$1003)))</f>
        <v/>
      </c>
      <c r="S138" s="24" t="str">
        <f aca="false">IF(C138="","",IF(COUNTIF('Trade Log'!$A$4:$A$1003,$A138)=0,K138,LOOKUP(2,1/('Trade Log'!$A$4:$A$1003=$A138),'Trade Log'!$J$4:$J$1003)))</f>
        <v/>
      </c>
      <c r="T138" s="24" t="n">
        <f aca="false">IF(OR(R138="",R138=0),0,S138/R138)</f>
        <v>0</v>
      </c>
      <c r="U138" s="26" t="str">
        <f aca="false">IF(A139="","",IF(AND(ABS(G139-R138)&lt;0.00000001,ABS(H139-T138)&lt;0.01,ABS(F139-Q138)&lt;0.01),"OK","CHECK NEXT START"))</f>
        <v/>
      </c>
      <c r="V138" s="26" t="str">
        <f aca="false">IF(C138="","",IF(U138="CHECK NEXT START","CHECK",IF(D138="","OPEN","CLOSED")))</f>
        <v/>
      </c>
      <c r="W138" s="27"/>
    </row>
    <row r="139" customFormat="false" ht="15" hidden="false" customHeight="true" outlineLevel="0" collapsed="false">
      <c r="A139" s="19" t="str">
        <f aca="false">IF(C139="","",ROW()-3)</f>
        <v/>
      </c>
      <c r="B139" s="20"/>
      <c r="C139" s="21"/>
      <c r="D139" s="21"/>
      <c r="E139" s="22"/>
      <c r="F139" s="22"/>
      <c r="G139" s="23"/>
      <c r="H139" s="22"/>
      <c r="I139" s="20"/>
      <c r="J139" s="20"/>
      <c r="K139" s="24" t="n">
        <f aca="false">IF(OR(G139="",H139=""),0,G139*H139)</f>
        <v>0</v>
      </c>
      <c r="L139" s="19" t="str">
        <f aca="false">IF(OR(C139="",'Start Here'!$D$12=""),"",MAX(0,INT((IF(D139="",'Start Here'!$D$12,D139)-C139)/7)+1))</f>
        <v/>
      </c>
      <c r="M139" s="24" t="str">
        <f aca="false">IF(L139="","",L139*E139)</f>
        <v/>
      </c>
      <c r="N139" s="24" t="n">
        <f aca="false">SUMIFS('Trade Log'!$E$4:$E$1003,'Trade Log'!$A$4:$A$1003,$A139,'Trade Log'!$C$4:$C$1003,"BUY")</f>
        <v>0</v>
      </c>
      <c r="O139" s="24" t="n">
        <f aca="false">SUMIFS('Trade Log'!$E$4:$E$1003,'Trade Log'!$A$4:$A$1003,$A139,'Trade Log'!$C$4:$C$1003,"TRIM")</f>
        <v>0</v>
      </c>
      <c r="P139" s="24" t="n">
        <f aca="false">SUMIFS('Trade Log'!$F$4:$F$1003,'Trade Log'!$A$4:$A$1003,$A139)</f>
        <v>0</v>
      </c>
      <c r="Q139" s="24" t="str">
        <f aca="false">IF(C139="","",F139+N(M139)+SUMIFS('Trade Log'!$H$4:$H$1003,'Trade Log'!$A$4:$A$1003,$A139))</f>
        <v/>
      </c>
      <c r="R139" s="25" t="str">
        <f aca="false">IF(C139="","",IF(COUNTIF('Trade Log'!$A$4:$A$1003,$A139)=0,G139,LOOKUP(2,1/('Trade Log'!$A$4:$A$1003=$A139),'Trade Log'!$K$4:$K$1003)))</f>
        <v/>
      </c>
      <c r="S139" s="24" t="str">
        <f aca="false">IF(C139="","",IF(COUNTIF('Trade Log'!$A$4:$A$1003,$A139)=0,K139,LOOKUP(2,1/('Trade Log'!$A$4:$A$1003=$A139),'Trade Log'!$J$4:$J$1003)))</f>
        <v/>
      </c>
      <c r="T139" s="24" t="n">
        <f aca="false">IF(OR(R139="",R139=0),0,S139/R139)</f>
        <v>0</v>
      </c>
      <c r="U139" s="26" t="str">
        <f aca="false">IF(A140="","",IF(AND(ABS(G140-R139)&lt;0.00000001,ABS(H140-T139)&lt;0.01,ABS(F140-Q139)&lt;0.01),"OK","CHECK NEXT START"))</f>
        <v/>
      </c>
      <c r="V139" s="26" t="str">
        <f aca="false">IF(C139="","",IF(U139="CHECK NEXT START","CHECK",IF(D139="","OPEN","CLOSED")))</f>
        <v/>
      </c>
      <c r="W139" s="27"/>
    </row>
    <row r="140" customFormat="false" ht="15" hidden="false" customHeight="true" outlineLevel="0" collapsed="false">
      <c r="A140" s="19" t="str">
        <f aca="false">IF(C140="","",ROW()-3)</f>
        <v/>
      </c>
      <c r="B140" s="20"/>
      <c r="C140" s="21"/>
      <c r="D140" s="21"/>
      <c r="E140" s="22"/>
      <c r="F140" s="22"/>
      <c r="G140" s="23"/>
      <c r="H140" s="22"/>
      <c r="I140" s="20"/>
      <c r="J140" s="20"/>
      <c r="K140" s="24" t="n">
        <f aca="false">IF(OR(G140="",H140=""),0,G140*H140)</f>
        <v>0</v>
      </c>
      <c r="L140" s="19" t="str">
        <f aca="false">IF(OR(C140="",'Start Here'!$D$12=""),"",MAX(0,INT((IF(D140="",'Start Here'!$D$12,D140)-C140)/7)+1))</f>
        <v/>
      </c>
      <c r="M140" s="24" t="str">
        <f aca="false">IF(L140="","",L140*E140)</f>
        <v/>
      </c>
      <c r="N140" s="24" t="n">
        <f aca="false">SUMIFS('Trade Log'!$E$4:$E$1003,'Trade Log'!$A$4:$A$1003,$A140,'Trade Log'!$C$4:$C$1003,"BUY")</f>
        <v>0</v>
      </c>
      <c r="O140" s="24" t="n">
        <f aca="false">SUMIFS('Trade Log'!$E$4:$E$1003,'Trade Log'!$A$4:$A$1003,$A140,'Trade Log'!$C$4:$C$1003,"TRIM")</f>
        <v>0</v>
      </c>
      <c r="P140" s="24" t="n">
        <f aca="false">SUMIFS('Trade Log'!$F$4:$F$1003,'Trade Log'!$A$4:$A$1003,$A140)</f>
        <v>0</v>
      </c>
      <c r="Q140" s="24" t="str">
        <f aca="false">IF(C140="","",F140+N(M140)+SUMIFS('Trade Log'!$H$4:$H$1003,'Trade Log'!$A$4:$A$1003,$A140))</f>
        <v/>
      </c>
      <c r="R140" s="25" t="str">
        <f aca="false">IF(C140="","",IF(COUNTIF('Trade Log'!$A$4:$A$1003,$A140)=0,G140,LOOKUP(2,1/('Trade Log'!$A$4:$A$1003=$A140),'Trade Log'!$K$4:$K$1003)))</f>
        <v/>
      </c>
      <c r="S140" s="24" t="str">
        <f aca="false">IF(C140="","",IF(COUNTIF('Trade Log'!$A$4:$A$1003,$A140)=0,K140,LOOKUP(2,1/('Trade Log'!$A$4:$A$1003=$A140),'Trade Log'!$J$4:$J$1003)))</f>
        <v/>
      </c>
      <c r="T140" s="24" t="n">
        <f aca="false">IF(OR(R140="",R140=0),0,S140/R140)</f>
        <v>0</v>
      </c>
      <c r="U140" s="26" t="str">
        <f aca="false">IF(A141="","",IF(AND(ABS(G141-R140)&lt;0.00000001,ABS(H141-T140)&lt;0.01,ABS(F141-Q140)&lt;0.01),"OK","CHECK NEXT START"))</f>
        <v/>
      </c>
      <c r="V140" s="26" t="str">
        <f aca="false">IF(C140="","",IF(U140="CHECK NEXT START","CHECK",IF(D140="","OPEN","CLOSED")))</f>
        <v/>
      </c>
      <c r="W140" s="27"/>
    </row>
    <row r="141" customFormat="false" ht="15" hidden="false" customHeight="true" outlineLevel="0" collapsed="false">
      <c r="A141" s="19" t="str">
        <f aca="false">IF(C141="","",ROW()-3)</f>
        <v/>
      </c>
      <c r="B141" s="20"/>
      <c r="C141" s="21"/>
      <c r="D141" s="21"/>
      <c r="E141" s="22"/>
      <c r="F141" s="22"/>
      <c r="G141" s="23"/>
      <c r="H141" s="22"/>
      <c r="I141" s="20"/>
      <c r="J141" s="20"/>
      <c r="K141" s="24" t="n">
        <f aca="false">IF(OR(G141="",H141=""),0,G141*H141)</f>
        <v>0</v>
      </c>
      <c r="L141" s="19" t="str">
        <f aca="false">IF(OR(C141="",'Start Here'!$D$12=""),"",MAX(0,INT((IF(D141="",'Start Here'!$D$12,D141)-C141)/7)+1))</f>
        <v/>
      </c>
      <c r="M141" s="24" t="str">
        <f aca="false">IF(L141="","",L141*E141)</f>
        <v/>
      </c>
      <c r="N141" s="24" t="n">
        <f aca="false">SUMIFS('Trade Log'!$E$4:$E$1003,'Trade Log'!$A$4:$A$1003,$A141,'Trade Log'!$C$4:$C$1003,"BUY")</f>
        <v>0</v>
      </c>
      <c r="O141" s="24" t="n">
        <f aca="false">SUMIFS('Trade Log'!$E$4:$E$1003,'Trade Log'!$A$4:$A$1003,$A141,'Trade Log'!$C$4:$C$1003,"TRIM")</f>
        <v>0</v>
      </c>
      <c r="P141" s="24" t="n">
        <f aca="false">SUMIFS('Trade Log'!$F$4:$F$1003,'Trade Log'!$A$4:$A$1003,$A141)</f>
        <v>0</v>
      </c>
      <c r="Q141" s="24" t="str">
        <f aca="false">IF(C141="","",F141+N(M141)+SUMIFS('Trade Log'!$H$4:$H$1003,'Trade Log'!$A$4:$A$1003,$A141))</f>
        <v/>
      </c>
      <c r="R141" s="25" t="str">
        <f aca="false">IF(C141="","",IF(COUNTIF('Trade Log'!$A$4:$A$1003,$A141)=0,G141,LOOKUP(2,1/('Trade Log'!$A$4:$A$1003=$A141),'Trade Log'!$K$4:$K$1003)))</f>
        <v/>
      </c>
      <c r="S141" s="24" t="str">
        <f aca="false">IF(C141="","",IF(COUNTIF('Trade Log'!$A$4:$A$1003,$A141)=0,K141,LOOKUP(2,1/('Trade Log'!$A$4:$A$1003=$A141),'Trade Log'!$J$4:$J$1003)))</f>
        <v/>
      </c>
      <c r="T141" s="24" t="n">
        <f aca="false">IF(OR(R141="",R141=0),0,S141/R141)</f>
        <v>0</v>
      </c>
      <c r="U141" s="26" t="str">
        <f aca="false">IF(A142="","",IF(AND(ABS(G142-R141)&lt;0.00000001,ABS(H142-T141)&lt;0.01,ABS(F142-Q141)&lt;0.01),"OK","CHECK NEXT START"))</f>
        <v/>
      </c>
      <c r="V141" s="26" t="str">
        <f aca="false">IF(C141="","",IF(U141="CHECK NEXT START","CHECK",IF(D141="","OPEN","CLOSED")))</f>
        <v/>
      </c>
      <c r="W141" s="27"/>
    </row>
    <row r="142" customFormat="false" ht="15" hidden="false" customHeight="true" outlineLevel="0" collapsed="false">
      <c r="A142" s="19" t="str">
        <f aca="false">IF(C142="","",ROW()-3)</f>
        <v/>
      </c>
      <c r="B142" s="20"/>
      <c r="C142" s="21"/>
      <c r="D142" s="21"/>
      <c r="E142" s="22"/>
      <c r="F142" s="22"/>
      <c r="G142" s="23"/>
      <c r="H142" s="22"/>
      <c r="I142" s="20"/>
      <c r="J142" s="20"/>
      <c r="K142" s="24" t="n">
        <f aca="false">IF(OR(G142="",H142=""),0,G142*H142)</f>
        <v>0</v>
      </c>
      <c r="L142" s="19" t="str">
        <f aca="false">IF(OR(C142="",'Start Here'!$D$12=""),"",MAX(0,INT((IF(D142="",'Start Here'!$D$12,D142)-C142)/7)+1))</f>
        <v/>
      </c>
      <c r="M142" s="24" t="str">
        <f aca="false">IF(L142="","",L142*E142)</f>
        <v/>
      </c>
      <c r="N142" s="24" t="n">
        <f aca="false">SUMIFS('Trade Log'!$E$4:$E$1003,'Trade Log'!$A$4:$A$1003,$A142,'Trade Log'!$C$4:$C$1003,"BUY")</f>
        <v>0</v>
      </c>
      <c r="O142" s="24" t="n">
        <f aca="false">SUMIFS('Trade Log'!$E$4:$E$1003,'Trade Log'!$A$4:$A$1003,$A142,'Trade Log'!$C$4:$C$1003,"TRIM")</f>
        <v>0</v>
      </c>
      <c r="P142" s="24" t="n">
        <f aca="false">SUMIFS('Trade Log'!$F$4:$F$1003,'Trade Log'!$A$4:$A$1003,$A142)</f>
        <v>0</v>
      </c>
      <c r="Q142" s="24" t="str">
        <f aca="false">IF(C142="","",F142+N(M142)+SUMIFS('Trade Log'!$H$4:$H$1003,'Trade Log'!$A$4:$A$1003,$A142))</f>
        <v/>
      </c>
      <c r="R142" s="25" t="str">
        <f aca="false">IF(C142="","",IF(COUNTIF('Trade Log'!$A$4:$A$1003,$A142)=0,G142,LOOKUP(2,1/('Trade Log'!$A$4:$A$1003=$A142),'Trade Log'!$K$4:$K$1003)))</f>
        <v/>
      </c>
      <c r="S142" s="24" t="str">
        <f aca="false">IF(C142="","",IF(COUNTIF('Trade Log'!$A$4:$A$1003,$A142)=0,K142,LOOKUP(2,1/('Trade Log'!$A$4:$A$1003=$A142),'Trade Log'!$J$4:$J$1003)))</f>
        <v/>
      </c>
      <c r="T142" s="24" t="n">
        <f aca="false">IF(OR(R142="",R142=0),0,S142/R142)</f>
        <v>0</v>
      </c>
      <c r="U142" s="26" t="str">
        <f aca="false">IF(A143="","",IF(AND(ABS(G143-R142)&lt;0.00000001,ABS(H143-T142)&lt;0.01,ABS(F143-Q142)&lt;0.01),"OK","CHECK NEXT START"))</f>
        <v/>
      </c>
      <c r="V142" s="26" t="str">
        <f aca="false">IF(C142="","",IF(U142="CHECK NEXT START","CHECK",IF(D142="","OPEN","CLOSED")))</f>
        <v/>
      </c>
      <c r="W142" s="27"/>
    </row>
    <row r="143" customFormat="false" ht="15" hidden="false" customHeight="true" outlineLevel="0" collapsed="false">
      <c r="A143" s="19" t="str">
        <f aca="false">IF(C143="","",ROW()-3)</f>
        <v/>
      </c>
      <c r="B143" s="20"/>
      <c r="C143" s="21"/>
      <c r="D143" s="21"/>
      <c r="E143" s="22"/>
      <c r="F143" s="22"/>
      <c r="G143" s="23"/>
      <c r="H143" s="22"/>
      <c r="I143" s="20"/>
      <c r="J143" s="20"/>
      <c r="K143" s="24" t="n">
        <f aca="false">IF(OR(G143="",H143=""),0,G143*H143)</f>
        <v>0</v>
      </c>
      <c r="L143" s="19" t="str">
        <f aca="false">IF(OR(C143="",'Start Here'!$D$12=""),"",MAX(0,INT((IF(D143="",'Start Here'!$D$12,D143)-C143)/7)+1))</f>
        <v/>
      </c>
      <c r="M143" s="24" t="str">
        <f aca="false">IF(L143="","",L143*E143)</f>
        <v/>
      </c>
      <c r="N143" s="24" t="n">
        <f aca="false">SUMIFS('Trade Log'!$E$4:$E$1003,'Trade Log'!$A$4:$A$1003,$A143,'Trade Log'!$C$4:$C$1003,"BUY")</f>
        <v>0</v>
      </c>
      <c r="O143" s="24" t="n">
        <f aca="false">SUMIFS('Trade Log'!$E$4:$E$1003,'Trade Log'!$A$4:$A$1003,$A143,'Trade Log'!$C$4:$C$1003,"TRIM")</f>
        <v>0</v>
      </c>
      <c r="P143" s="24" t="n">
        <f aca="false">SUMIFS('Trade Log'!$F$4:$F$1003,'Trade Log'!$A$4:$A$1003,$A143)</f>
        <v>0</v>
      </c>
      <c r="Q143" s="24" t="str">
        <f aca="false">IF(C143="","",F143+N(M143)+SUMIFS('Trade Log'!$H$4:$H$1003,'Trade Log'!$A$4:$A$1003,$A143))</f>
        <v/>
      </c>
      <c r="R143" s="25" t="str">
        <f aca="false">IF(C143="","",IF(COUNTIF('Trade Log'!$A$4:$A$1003,$A143)=0,G143,LOOKUP(2,1/('Trade Log'!$A$4:$A$1003=$A143),'Trade Log'!$K$4:$K$1003)))</f>
        <v/>
      </c>
      <c r="S143" s="24" t="str">
        <f aca="false">IF(C143="","",IF(COUNTIF('Trade Log'!$A$4:$A$1003,$A143)=0,K143,LOOKUP(2,1/('Trade Log'!$A$4:$A$1003=$A143),'Trade Log'!$J$4:$J$1003)))</f>
        <v/>
      </c>
      <c r="T143" s="24" t="n">
        <f aca="false">IF(OR(R143="",R143=0),0,S143/R143)</f>
        <v>0</v>
      </c>
      <c r="U143" s="26" t="str">
        <f aca="false">IF(A144="","",IF(AND(ABS(G144-R143)&lt;0.00000001,ABS(H144-T143)&lt;0.01,ABS(F144-Q143)&lt;0.01),"OK","CHECK NEXT START"))</f>
        <v/>
      </c>
      <c r="V143" s="26" t="str">
        <f aca="false">IF(C143="","",IF(U143="CHECK NEXT START","CHECK",IF(D143="","OPEN","CLOSED")))</f>
        <v/>
      </c>
      <c r="W143" s="27"/>
    </row>
    <row r="144" customFormat="false" ht="15" hidden="false" customHeight="true" outlineLevel="0" collapsed="false">
      <c r="A144" s="19" t="str">
        <f aca="false">IF(C144="","",ROW()-3)</f>
        <v/>
      </c>
      <c r="B144" s="20"/>
      <c r="C144" s="21"/>
      <c r="D144" s="21"/>
      <c r="E144" s="22"/>
      <c r="F144" s="22"/>
      <c r="G144" s="23"/>
      <c r="H144" s="22"/>
      <c r="I144" s="20"/>
      <c r="J144" s="20"/>
      <c r="K144" s="24" t="n">
        <f aca="false">IF(OR(G144="",H144=""),0,G144*H144)</f>
        <v>0</v>
      </c>
      <c r="L144" s="19" t="str">
        <f aca="false">IF(OR(C144="",'Start Here'!$D$12=""),"",MAX(0,INT((IF(D144="",'Start Here'!$D$12,D144)-C144)/7)+1))</f>
        <v/>
      </c>
      <c r="M144" s="24" t="str">
        <f aca="false">IF(L144="","",L144*E144)</f>
        <v/>
      </c>
      <c r="N144" s="24" t="n">
        <f aca="false">SUMIFS('Trade Log'!$E$4:$E$1003,'Trade Log'!$A$4:$A$1003,$A144,'Trade Log'!$C$4:$C$1003,"BUY")</f>
        <v>0</v>
      </c>
      <c r="O144" s="24" t="n">
        <f aca="false">SUMIFS('Trade Log'!$E$4:$E$1003,'Trade Log'!$A$4:$A$1003,$A144,'Trade Log'!$C$4:$C$1003,"TRIM")</f>
        <v>0</v>
      </c>
      <c r="P144" s="24" t="n">
        <f aca="false">SUMIFS('Trade Log'!$F$4:$F$1003,'Trade Log'!$A$4:$A$1003,$A144)</f>
        <v>0</v>
      </c>
      <c r="Q144" s="24" t="str">
        <f aca="false">IF(C144="","",F144+N(M144)+SUMIFS('Trade Log'!$H$4:$H$1003,'Trade Log'!$A$4:$A$1003,$A144))</f>
        <v/>
      </c>
      <c r="R144" s="25" t="str">
        <f aca="false">IF(C144="","",IF(COUNTIF('Trade Log'!$A$4:$A$1003,$A144)=0,G144,LOOKUP(2,1/('Trade Log'!$A$4:$A$1003=$A144),'Trade Log'!$K$4:$K$1003)))</f>
        <v/>
      </c>
      <c r="S144" s="24" t="str">
        <f aca="false">IF(C144="","",IF(COUNTIF('Trade Log'!$A$4:$A$1003,$A144)=0,K144,LOOKUP(2,1/('Trade Log'!$A$4:$A$1003=$A144),'Trade Log'!$J$4:$J$1003)))</f>
        <v/>
      </c>
      <c r="T144" s="24" t="n">
        <f aca="false">IF(OR(R144="",R144=0),0,S144/R144)</f>
        <v>0</v>
      </c>
      <c r="U144" s="26" t="str">
        <f aca="false">IF(A145="","",IF(AND(ABS(G145-R144)&lt;0.00000001,ABS(H145-T144)&lt;0.01,ABS(F145-Q144)&lt;0.01),"OK","CHECK NEXT START"))</f>
        <v/>
      </c>
      <c r="V144" s="26" t="str">
        <f aca="false">IF(C144="","",IF(U144="CHECK NEXT START","CHECK",IF(D144="","OPEN","CLOSED")))</f>
        <v/>
      </c>
      <c r="W144" s="27"/>
    </row>
    <row r="145" customFormat="false" ht="15" hidden="false" customHeight="true" outlineLevel="0" collapsed="false">
      <c r="A145" s="19" t="str">
        <f aca="false">IF(C145="","",ROW()-3)</f>
        <v/>
      </c>
      <c r="B145" s="20"/>
      <c r="C145" s="21"/>
      <c r="D145" s="21"/>
      <c r="E145" s="22"/>
      <c r="F145" s="22"/>
      <c r="G145" s="23"/>
      <c r="H145" s="22"/>
      <c r="I145" s="20"/>
      <c r="J145" s="20"/>
      <c r="K145" s="24" t="n">
        <f aca="false">IF(OR(G145="",H145=""),0,G145*H145)</f>
        <v>0</v>
      </c>
      <c r="L145" s="19" t="str">
        <f aca="false">IF(OR(C145="",'Start Here'!$D$12=""),"",MAX(0,INT((IF(D145="",'Start Here'!$D$12,D145)-C145)/7)+1))</f>
        <v/>
      </c>
      <c r="M145" s="24" t="str">
        <f aca="false">IF(L145="","",L145*E145)</f>
        <v/>
      </c>
      <c r="N145" s="24" t="n">
        <f aca="false">SUMIFS('Trade Log'!$E$4:$E$1003,'Trade Log'!$A$4:$A$1003,$A145,'Trade Log'!$C$4:$C$1003,"BUY")</f>
        <v>0</v>
      </c>
      <c r="O145" s="24" t="n">
        <f aca="false">SUMIFS('Trade Log'!$E$4:$E$1003,'Trade Log'!$A$4:$A$1003,$A145,'Trade Log'!$C$4:$C$1003,"TRIM")</f>
        <v>0</v>
      </c>
      <c r="P145" s="24" t="n">
        <f aca="false">SUMIFS('Trade Log'!$F$4:$F$1003,'Trade Log'!$A$4:$A$1003,$A145)</f>
        <v>0</v>
      </c>
      <c r="Q145" s="24" t="str">
        <f aca="false">IF(C145="","",F145+N(M145)+SUMIFS('Trade Log'!$H$4:$H$1003,'Trade Log'!$A$4:$A$1003,$A145))</f>
        <v/>
      </c>
      <c r="R145" s="25" t="str">
        <f aca="false">IF(C145="","",IF(COUNTIF('Trade Log'!$A$4:$A$1003,$A145)=0,G145,LOOKUP(2,1/('Trade Log'!$A$4:$A$1003=$A145),'Trade Log'!$K$4:$K$1003)))</f>
        <v/>
      </c>
      <c r="S145" s="24" t="str">
        <f aca="false">IF(C145="","",IF(COUNTIF('Trade Log'!$A$4:$A$1003,$A145)=0,K145,LOOKUP(2,1/('Trade Log'!$A$4:$A$1003=$A145),'Trade Log'!$J$4:$J$1003)))</f>
        <v/>
      </c>
      <c r="T145" s="24" t="n">
        <f aca="false">IF(OR(R145="",R145=0),0,S145/R145)</f>
        <v>0</v>
      </c>
      <c r="U145" s="26" t="str">
        <f aca="false">IF(A146="","",IF(AND(ABS(G146-R145)&lt;0.00000001,ABS(H146-T145)&lt;0.01,ABS(F146-Q145)&lt;0.01),"OK","CHECK NEXT START"))</f>
        <v/>
      </c>
      <c r="V145" s="26" t="str">
        <f aca="false">IF(C145="","",IF(U145="CHECK NEXT START","CHECK",IF(D145="","OPEN","CLOSED")))</f>
        <v/>
      </c>
      <c r="W145" s="27"/>
    </row>
    <row r="146" customFormat="false" ht="15" hidden="false" customHeight="true" outlineLevel="0" collapsed="false">
      <c r="A146" s="19" t="str">
        <f aca="false">IF(C146="","",ROW()-3)</f>
        <v/>
      </c>
      <c r="B146" s="20"/>
      <c r="C146" s="21"/>
      <c r="D146" s="21"/>
      <c r="E146" s="22"/>
      <c r="F146" s="22"/>
      <c r="G146" s="23"/>
      <c r="H146" s="22"/>
      <c r="I146" s="20"/>
      <c r="J146" s="20"/>
      <c r="K146" s="24" t="n">
        <f aca="false">IF(OR(G146="",H146=""),0,G146*H146)</f>
        <v>0</v>
      </c>
      <c r="L146" s="19" t="str">
        <f aca="false">IF(OR(C146="",'Start Here'!$D$12=""),"",MAX(0,INT((IF(D146="",'Start Here'!$D$12,D146)-C146)/7)+1))</f>
        <v/>
      </c>
      <c r="M146" s="24" t="str">
        <f aca="false">IF(L146="","",L146*E146)</f>
        <v/>
      </c>
      <c r="N146" s="24" t="n">
        <f aca="false">SUMIFS('Trade Log'!$E$4:$E$1003,'Trade Log'!$A$4:$A$1003,$A146,'Trade Log'!$C$4:$C$1003,"BUY")</f>
        <v>0</v>
      </c>
      <c r="O146" s="24" t="n">
        <f aca="false">SUMIFS('Trade Log'!$E$4:$E$1003,'Trade Log'!$A$4:$A$1003,$A146,'Trade Log'!$C$4:$C$1003,"TRIM")</f>
        <v>0</v>
      </c>
      <c r="P146" s="24" t="n">
        <f aca="false">SUMIFS('Trade Log'!$F$4:$F$1003,'Trade Log'!$A$4:$A$1003,$A146)</f>
        <v>0</v>
      </c>
      <c r="Q146" s="24" t="str">
        <f aca="false">IF(C146="","",F146+N(M146)+SUMIFS('Trade Log'!$H$4:$H$1003,'Trade Log'!$A$4:$A$1003,$A146))</f>
        <v/>
      </c>
      <c r="R146" s="25" t="str">
        <f aca="false">IF(C146="","",IF(COUNTIF('Trade Log'!$A$4:$A$1003,$A146)=0,G146,LOOKUP(2,1/('Trade Log'!$A$4:$A$1003=$A146),'Trade Log'!$K$4:$K$1003)))</f>
        <v/>
      </c>
      <c r="S146" s="24" t="str">
        <f aca="false">IF(C146="","",IF(COUNTIF('Trade Log'!$A$4:$A$1003,$A146)=0,K146,LOOKUP(2,1/('Trade Log'!$A$4:$A$1003=$A146),'Trade Log'!$J$4:$J$1003)))</f>
        <v/>
      </c>
      <c r="T146" s="24" t="n">
        <f aca="false">IF(OR(R146="",R146=0),0,S146/R146)</f>
        <v>0</v>
      </c>
      <c r="U146" s="26" t="str">
        <f aca="false">IF(A147="","",IF(AND(ABS(G147-R146)&lt;0.00000001,ABS(H147-T146)&lt;0.01,ABS(F147-Q146)&lt;0.01),"OK","CHECK NEXT START"))</f>
        <v/>
      </c>
      <c r="V146" s="26" t="str">
        <f aca="false">IF(C146="","",IF(U146="CHECK NEXT START","CHECK",IF(D146="","OPEN","CLOSED")))</f>
        <v/>
      </c>
      <c r="W146" s="27"/>
    </row>
    <row r="147" customFormat="false" ht="15" hidden="false" customHeight="true" outlineLevel="0" collapsed="false">
      <c r="A147" s="19" t="str">
        <f aca="false">IF(C147="","",ROW()-3)</f>
        <v/>
      </c>
      <c r="B147" s="20"/>
      <c r="C147" s="21"/>
      <c r="D147" s="21"/>
      <c r="E147" s="22"/>
      <c r="F147" s="22"/>
      <c r="G147" s="23"/>
      <c r="H147" s="22"/>
      <c r="I147" s="20"/>
      <c r="J147" s="20"/>
      <c r="K147" s="24" t="n">
        <f aca="false">IF(OR(G147="",H147=""),0,G147*H147)</f>
        <v>0</v>
      </c>
      <c r="L147" s="19" t="str">
        <f aca="false">IF(OR(C147="",'Start Here'!$D$12=""),"",MAX(0,INT((IF(D147="",'Start Here'!$D$12,D147)-C147)/7)+1))</f>
        <v/>
      </c>
      <c r="M147" s="24" t="str">
        <f aca="false">IF(L147="","",L147*E147)</f>
        <v/>
      </c>
      <c r="N147" s="24" t="n">
        <f aca="false">SUMIFS('Trade Log'!$E$4:$E$1003,'Trade Log'!$A$4:$A$1003,$A147,'Trade Log'!$C$4:$C$1003,"BUY")</f>
        <v>0</v>
      </c>
      <c r="O147" s="24" t="n">
        <f aca="false">SUMIFS('Trade Log'!$E$4:$E$1003,'Trade Log'!$A$4:$A$1003,$A147,'Trade Log'!$C$4:$C$1003,"TRIM")</f>
        <v>0</v>
      </c>
      <c r="P147" s="24" t="n">
        <f aca="false">SUMIFS('Trade Log'!$F$4:$F$1003,'Trade Log'!$A$4:$A$1003,$A147)</f>
        <v>0</v>
      </c>
      <c r="Q147" s="24" t="str">
        <f aca="false">IF(C147="","",F147+N(M147)+SUMIFS('Trade Log'!$H$4:$H$1003,'Trade Log'!$A$4:$A$1003,$A147))</f>
        <v/>
      </c>
      <c r="R147" s="25" t="str">
        <f aca="false">IF(C147="","",IF(COUNTIF('Trade Log'!$A$4:$A$1003,$A147)=0,G147,LOOKUP(2,1/('Trade Log'!$A$4:$A$1003=$A147),'Trade Log'!$K$4:$K$1003)))</f>
        <v/>
      </c>
      <c r="S147" s="24" t="str">
        <f aca="false">IF(C147="","",IF(COUNTIF('Trade Log'!$A$4:$A$1003,$A147)=0,K147,LOOKUP(2,1/('Trade Log'!$A$4:$A$1003=$A147),'Trade Log'!$J$4:$J$1003)))</f>
        <v/>
      </c>
      <c r="T147" s="24" t="n">
        <f aca="false">IF(OR(R147="",R147=0),0,S147/R147)</f>
        <v>0</v>
      </c>
      <c r="U147" s="26" t="str">
        <f aca="false">IF(A148="","",IF(AND(ABS(G148-R147)&lt;0.00000001,ABS(H148-T147)&lt;0.01,ABS(F148-Q147)&lt;0.01),"OK","CHECK NEXT START"))</f>
        <v/>
      </c>
      <c r="V147" s="26" t="str">
        <f aca="false">IF(C147="","",IF(U147="CHECK NEXT START","CHECK",IF(D147="","OPEN","CLOSED")))</f>
        <v/>
      </c>
      <c r="W147" s="27"/>
    </row>
    <row r="148" customFormat="false" ht="15" hidden="false" customHeight="true" outlineLevel="0" collapsed="false">
      <c r="A148" s="19" t="str">
        <f aca="false">IF(C148="","",ROW()-3)</f>
        <v/>
      </c>
      <c r="B148" s="20"/>
      <c r="C148" s="21"/>
      <c r="D148" s="21"/>
      <c r="E148" s="22"/>
      <c r="F148" s="22"/>
      <c r="G148" s="23"/>
      <c r="H148" s="22"/>
      <c r="I148" s="20"/>
      <c r="J148" s="20"/>
      <c r="K148" s="24" t="n">
        <f aca="false">IF(OR(G148="",H148=""),0,G148*H148)</f>
        <v>0</v>
      </c>
      <c r="L148" s="19" t="str">
        <f aca="false">IF(OR(C148="",'Start Here'!$D$12=""),"",MAX(0,INT((IF(D148="",'Start Here'!$D$12,D148)-C148)/7)+1))</f>
        <v/>
      </c>
      <c r="M148" s="24" t="str">
        <f aca="false">IF(L148="","",L148*E148)</f>
        <v/>
      </c>
      <c r="N148" s="24" t="n">
        <f aca="false">SUMIFS('Trade Log'!$E$4:$E$1003,'Trade Log'!$A$4:$A$1003,$A148,'Trade Log'!$C$4:$C$1003,"BUY")</f>
        <v>0</v>
      </c>
      <c r="O148" s="24" t="n">
        <f aca="false">SUMIFS('Trade Log'!$E$4:$E$1003,'Trade Log'!$A$4:$A$1003,$A148,'Trade Log'!$C$4:$C$1003,"TRIM")</f>
        <v>0</v>
      </c>
      <c r="P148" s="24" t="n">
        <f aca="false">SUMIFS('Trade Log'!$F$4:$F$1003,'Trade Log'!$A$4:$A$1003,$A148)</f>
        <v>0</v>
      </c>
      <c r="Q148" s="24" t="str">
        <f aca="false">IF(C148="","",F148+N(M148)+SUMIFS('Trade Log'!$H$4:$H$1003,'Trade Log'!$A$4:$A$1003,$A148))</f>
        <v/>
      </c>
      <c r="R148" s="25" t="str">
        <f aca="false">IF(C148="","",IF(COUNTIF('Trade Log'!$A$4:$A$1003,$A148)=0,G148,LOOKUP(2,1/('Trade Log'!$A$4:$A$1003=$A148),'Trade Log'!$K$4:$K$1003)))</f>
        <v/>
      </c>
      <c r="S148" s="24" t="str">
        <f aca="false">IF(C148="","",IF(COUNTIF('Trade Log'!$A$4:$A$1003,$A148)=0,K148,LOOKUP(2,1/('Trade Log'!$A$4:$A$1003=$A148),'Trade Log'!$J$4:$J$1003)))</f>
        <v/>
      </c>
      <c r="T148" s="24" t="n">
        <f aca="false">IF(OR(R148="",R148=0),0,S148/R148)</f>
        <v>0</v>
      </c>
      <c r="U148" s="26" t="str">
        <f aca="false">IF(A149="","",IF(AND(ABS(G149-R148)&lt;0.00000001,ABS(H149-T148)&lt;0.01,ABS(F149-Q148)&lt;0.01),"OK","CHECK NEXT START"))</f>
        <v/>
      </c>
      <c r="V148" s="26" t="str">
        <f aca="false">IF(C148="","",IF(U148="CHECK NEXT START","CHECK",IF(D148="","OPEN","CLOSED")))</f>
        <v/>
      </c>
      <c r="W148" s="27"/>
    </row>
    <row r="149" customFormat="false" ht="15" hidden="false" customHeight="true" outlineLevel="0" collapsed="false">
      <c r="A149" s="19" t="str">
        <f aca="false">IF(C149="","",ROW()-3)</f>
        <v/>
      </c>
      <c r="B149" s="20"/>
      <c r="C149" s="21"/>
      <c r="D149" s="21"/>
      <c r="E149" s="22"/>
      <c r="F149" s="22"/>
      <c r="G149" s="23"/>
      <c r="H149" s="22"/>
      <c r="I149" s="20"/>
      <c r="J149" s="20"/>
      <c r="K149" s="24" t="n">
        <f aca="false">IF(OR(G149="",H149=""),0,G149*H149)</f>
        <v>0</v>
      </c>
      <c r="L149" s="19" t="str">
        <f aca="false">IF(OR(C149="",'Start Here'!$D$12=""),"",MAX(0,INT((IF(D149="",'Start Here'!$D$12,D149)-C149)/7)+1))</f>
        <v/>
      </c>
      <c r="M149" s="24" t="str">
        <f aca="false">IF(L149="","",L149*E149)</f>
        <v/>
      </c>
      <c r="N149" s="24" t="n">
        <f aca="false">SUMIFS('Trade Log'!$E$4:$E$1003,'Trade Log'!$A$4:$A$1003,$A149,'Trade Log'!$C$4:$C$1003,"BUY")</f>
        <v>0</v>
      </c>
      <c r="O149" s="24" t="n">
        <f aca="false">SUMIFS('Trade Log'!$E$4:$E$1003,'Trade Log'!$A$4:$A$1003,$A149,'Trade Log'!$C$4:$C$1003,"TRIM")</f>
        <v>0</v>
      </c>
      <c r="P149" s="24" t="n">
        <f aca="false">SUMIFS('Trade Log'!$F$4:$F$1003,'Trade Log'!$A$4:$A$1003,$A149)</f>
        <v>0</v>
      </c>
      <c r="Q149" s="24" t="str">
        <f aca="false">IF(C149="","",F149+N(M149)+SUMIFS('Trade Log'!$H$4:$H$1003,'Trade Log'!$A$4:$A$1003,$A149))</f>
        <v/>
      </c>
      <c r="R149" s="25" t="str">
        <f aca="false">IF(C149="","",IF(COUNTIF('Trade Log'!$A$4:$A$1003,$A149)=0,G149,LOOKUP(2,1/('Trade Log'!$A$4:$A$1003=$A149),'Trade Log'!$K$4:$K$1003)))</f>
        <v/>
      </c>
      <c r="S149" s="24" t="str">
        <f aca="false">IF(C149="","",IF(COUNTIF('Trade Log'!$A$4:$A$1003,$A149)=0,K149,LOOKUP(2,1/('Trade Log'!$A$4:$A$1003=$A149),'Trade Log'!$J$4:$J$1003)))</f>
        <v/>
      </c>
      <c r="T149" s="24" t="n">
        <f aca="false">IF(OR(R149="",R149=0),0,S149/R149)</f>
        <v>0</v>
      </c>
      <c r="U149" s="26" t="str">
        <f aca="false">IF(A150="","",IF(AND(ABS(G150-R149)&lt;0.00000001,ABS(H150-T149)&lt;0.01,ABS(F150-Q149)&lt;0.01),"OK","CHECK NEXT START"))</f>
        <v/>
      </c>
      <c r="V149" s="26" t="str">
        <f aca="false">IF(C149="","",IF(U149="CHECK NEXT START","CHECK",IF(D149="","OPEN","CLOSED")))</f>
        <v/>
      </c>
      <c r="W149" s="27"/>
    </row>
    <row r="150" customFormat="false" ht="15" hidden="false" customHeight="true" outlineLevel="0" collapsed="false">
      <c r="A150" s="19" t="str">
        <f aca="false">IF(C150="","",ROW()-3)</f>
        <v/>
      </c>
      <c r="B150" s="20"/>
      <c r="C150" s="21"/>
      <c r="D150" s="21"/>
      <c r="E150" s="22"/>
      <c r="F150" s="22"/>
      <c r="G150" s="23"/>
      <c r="H150" s="22"/>
      <c r="I150" s="20"/>
      <c r="J150" s="20"/>
      <c r="K150" s="24" t="n">
        <f aca="false">IF(OR(G150="",H150=""),0,G150*H150)</f>
        <v>0</v>
      </c>
      <c r="L150" s="19" t="str">
        <f aca="false">IF(OR(C150="",'Start Here'!$D$12=""),"",MAX(0,INT((IF(D150="",'Start Here'!$D$12,D150)-C150)/7)+1))</f>
        <v/>
      </c>
      <c r="M150" s="24" t="str">
        <f aca="false">IF(L150="","",L150*E150)</f>
        <v/>
      </c>
      <c r="N150" s="24" t="n">
        <f aca="false">SUMIFS('Trade Log'!$E$4:$E$1003,'Trade Log'!$A$4:$A$1003,$A150,'Trade Log'!$C$4:$C$1003,"BUY")</f>
        <v>0</v>
      </c>
      <c r="O150" s="24" t="n">
        <f aca="false">SUMIFS('Trade Log'!$E$4:$E$1003,'Trade Log'!$A$4:$A$1003,$A150,'Trade Log'!$C$4:$C$1003,"TRIM")</f>
        <v>0</v>
      </c>
      <c r="P150" s="24" t="n">
        <f aca="false">SUMIFS('Trade Log'!$F$4:$F$1003,'Trade Log'!$A$4:$A$1003,$A150)</f>
        <v>0</v>
      </c>
      <c r="Q150" s="24" t="str">
        <f aca="false">IF(C150="","",F150+N(M150)+SUMIFS('Trade Log'!$H$4:$H$1003,'Trade Log'!$A$4:$A$1003,$A150))</f>
        <v/>
      </c>
      <c r="R150" s="25" t="str">
        <f aca="false">IF(C150="","",IF(COUNTIF('Trade Log'!$A$4:$A$1003,$A150)=0,G150,LOOKUP(2,1/('Trade Log'!$A$4:$A$1003=$A150),'Trade Log'!$K$4:$K$1003)))</f>
        <v/>
      </c>
      <c r="S150" s="24" t="str">
        <f aca="false">IF(C150="","",IF(COUNTIF('Trade Log'!$A$4:$A$1003,$A150)=0,K150,LOOKUP(2,1/('Trade Log'!$A$4:$A$1003=$A150),'Trade Log'!$J$4:$J$1003)))</f>
        <v/>
      </c>
      <c r="T150" s="24" t="n">
        <f aca="false">IF(OR(R150="",R150=0),0,S150/R150)</f>
        <v>0</v>
      </c>
      <c r="U150" s="26" t="str">
        <f aca="false">IF(A151="","",IF(AND(ABS(G151-R150)&lt;0.00000001,ABS(H151-T150)&lt;0.01,ABS(F151-Q150)&lt;0.01),"OK","CHECK NEXT START"))</f>
        <v/>
      </c>
      <c r="V150" s="26" t="str">
        <f aca="false">IF(C150="","",IF(U150="CHECK NEXT START","CHECK",IF(D150="","OPEN","CLOSED")))</f>
        <v/>
      </c>
      <c r="W150" s="27"/>
    </row>
    <row r="151" customFormat="false" ht="15" hidden="false" customHeight="true" outlineLevel="0" collapsed="false">
      <c r="A151" s="19" t="str">
        <f aca="false">IF(C151="","",ROW()-3)</f>
        <v/>
      </c>
      <c r="B151" s="20"/>
      <c r="C151" s="21"/>
      <c r="D151" s="21"/>
      <c r="E151" s="22"/>
      <c r="F151" s="22"/>
      <c r="G151" s="23"/>
      <c r="H151" s="22"/>
      <c r="I151" s="20"/>
      <c r="J151" s="20"/>
      <c r="K151" s="24" t="n">
        <f aca="false">IF(OR(G151="",H151=""),0,G151*H151)</f>
        <v>0</v>
      </c>
      <c r="L151" s="19" t="str">
        <f aca="false">IF(OR(C151="",'Start Here'!$D$12=""),"",MAX(0,INT((IF(D151="",'Start Here'!$D$12,D151)-C151)/7)+1))</f>
        <v/>
      </c>
      <c r="M151" s="24" t="str">
        <f aca="false">IF(L151="","",L151*E151)</f>
        <v/>
      </c>
      <c r="N151" s="24" t="n">
        <f aca="false">SUMIFS('Trade Log'!$E$4:$E$1003,'Trade Log'!$A$4:$A$1003,$A151,'Trade Log'!$C$4:$C$1003,"BUY")</f>
        <v>0</v>
      </c>
      <c r="O151" s="24" t="n">
        <f aca="false">SUMIFS('Trade Log'!$E$4:$E$1003,'Trade Log'!$A$4:$A$1003,$A151,'Trade Log'!$C$4:$C$1003,"TRIM")</f>
        <v>0</v>
      </c>
      <c r="P151" s="24" t="n">
        <f aca="false">SUMIFS('Trade Log'!$F$4:$F$1003,'Trade Log'!$A$4:$A$1003,$A151)</f>
        <v>0</v>
      </c>
      <c r="Q151" s="24" t="str">
        <f aca="false">IF(C151="","",F151+N(M151)+SUMIFS('Trade Log'!$H$4:$H$1003,'Trade Log'!$A$4:$A$1003,$A151))</f>
        <v/>
      </c>
      <c r="R151" s="25" t="str">
        <f aca="false">IF(C151="","",IF(COUNTIF('Trade Log'!$A$4:$A$1003,$A151)=0,G151,LOOKUP(2,1/('Trade Log'!$A$4:$A$1003=$A151),'Trade Log'!$K$4:$K$1003)))</f>
        <v/>
      </c>
      <c r="S151" s="24" t="str">
        <f aca="false">IF(C151="","",IF(COUNTIF('Trade Log'!$A$4:$A$1003,$A151)=0,K151,LOOKUP(2,1/('Trade Log'!$A$4:$A$1003=$A151),'Trade Log'!$J$4:$J$1003)))</f>
        <v/>
      </c>
      <c r="T151" s="24" t="n">
        <f aca="false">IF(OR(R151="",R151=0),0,S151/R151)</f>
        <v>0</v>
      </c>
      <c r="U151" s="26" t="str">
        <f aca="false">IF(A152="","",IF(AND(ABS(G152-R151)&lt;0.00000001,ABS(H152-T151)&lt;0.01,ABS(F152-Q151)&lt;0.01),"OK","CHECK NEXT START"))</f>
        <v/>
      </c>
      <c r="V151" s="26" t="str">
        <f aca="false">IF(C151="","",IF(U151="CHECK NEXT START","CHECK",IF(D151="","OPEN","CLOSED")))</f>
        <v/>
      </c>
      <c r="W151" s="27"/>
    </row>
    <row r="152" customFormat="false" ht="15" hidden="false" customHeight="true" outlineLevel="0" collapsed="false">
      <c r="A152" s="19" t="str">
        <f aca="false">IF(C152="","",ROW()-3)</f>
        <v/>
      </c>
      <c r="B152" s="20"/>
      <c r="C152" s="21"/>
      <c r="D152" s="21"/>
      <c r="E152" s="22"/>
      <c r="F152" s="22"/>
      <c r="G152" s="23"/>
      <c r="H152" s="22"/>
      <c r="I152" s="20"/>
      <c r="J152" s="20"/>
      <c r="K152" s="24" t="n">
        <f aca="false">IF(OR(G152="",H152=""),0,G152*H152)</f>
        <v>0</v>
      </c>
      <c r="L152" s="19" t="str">
        <f aca="false">IF(OR(C152="",'Start Here'!$D$12=""),"",MAX(0,INT((IF(D152="",'Start Here'!$D$12,D152)-C152)/7)+1))</f>
        <v/>
      </c>
      <c r="M152" s="24" t="str">
        <f aca="false">IF(L152="","",L152*E152)</f>
        <v/>
      </c>
      <c r="N152" s="24" t="n">
        <f aca="false">SUMIFS('Trade Log'!$E$4:$E$1003,'Trade Log'!$A$4:$A$1003,$A152,'Trade Log'!$C$4:$C$1003,"BUY")</f>
        <v>0</v>
      </c>
      <c r="O152" s="24" t="n">
        <f aca="false">SUMIFS('Trade Log'!$E$4:$E$1003,'Trade Log'!$A$4:$A$1003,$A152,'Trade Log'!$C$4:$C$1003,"TRIM")</f>
        <v>0</v>
      </c>
      <c r="P152" s="24" t="n">
        <f aca="false">SUMIFS('Trade Log'!$F$4:$F$1003,'Trade Log'!$A$4:$A$1003,$A152)</f>
        <v>0</v>
      </c>
      <c r="Q152" s="24" t="str">
        <f aca="false">IF(C152="","",F152+N(M152)+SUMIFS('Trade Log'!$H$4:$H$1003,'Trade Log'!$A$4:$A$1003,$A152))</f>
        <v/>
      </c>
      <c r="R152" s="25" t="str">
        <f aca="false">IF(C152="","",IF(COUNTIF('Trade Log'!$A$4:$A$1003,$A152)=0,G152,LOOKUP(2,1/('Trade Log'!$A$4:$A$1003=$A152),'Trade Log'!$K$4:$K$1003)))</f>
        <v/>
      </c>
      <c r="S152" s="24" t="str">
        <f aca="false">IF(C152="","",IF(COUNTIF('Trade Log'!$A$4:$A$1003,$A152)=0,K152,LOOKUP(2,1/('Trade Log'!$A$4:$A$1003=$A152),'Trade Log'!$J$4:$J$1003)))</f>
        <v/>
      </c>
      <c r="T152" s="24" t="n">
        <f aca="false">IF(OR(R152="",R152=0),0,S152/R152)</f>
        <v>0</v>
      </c>
      <c r="U152" s="26" t="str">
        <f aca="false">IF(A153="","",IF(AND(ABS(G153-R152)&lt;0.00000001,ABS(H153-T152)&lt;0.01,ABS(F153-Q152)&lt;0.01),"OK","CHECK NEXT START"))</f>
        <v/>
      </c>
      <c r="V152" s="26" t="str">
        <f aca="false">IF(C152="","",IF(U152="CHECK NEXT START","CHECK",IF(D152="","OPEN","CLOSED")))</f>
        <v/>
      </c>
      <c r="W152" s="27"/>
    </row>
    <row r="153" customFormat="false" ht="15" hidden="false" customHeight="true" outlineLevel="0" collapsed="false">
      <c r="A153" s="19" t="str">
        <f aca="false">IF(C153="","",ROW()-3)</f>
        <v/>
      </c>
      <c r="B153" s="20"/>
      <c r="C153" s="21"/>
      <c r="D153" s="21"/>
      <c r="E153" s="22"/>
      <c r="F153" s="22"/>
      <c r="G153" s="23"/>
      <c r="H153" s="22"/>
      <c r="I153" s="20"/>
      <c r="J153" s="20"/>
      <c r="K153" s="24" t="n">
        <f aca="false">IF(OR(G153="",H153=""),0,G153*H153)</f>
        <v>0</v>
      </c>
      <c r="L153" s="19" t="str">
        <f aca="false">IF(OR(C153="",'Start Here'!$D$12=""),"",MAX(0,INT((IF(D153="",'Start Here'!$D$12,D153)-C153)/7)+1))</f>
        <v/>
      </c>
      <c r="M153" s="24" t="str">
        <f aca="false">IF(L153="","",L153*E153)</f>
        <v/>
      </c>
      <c r="N153" s="24" t="n">
        <f aca="false">SUMIFS('Trade Log'!$E$4:$E$1003,'Trade Log'!$A$4:$A$1003,$A153,'Trade Log'!$C$4:$C$1003,"BUY")</f>
        <v>0</v>
      </c>
      <c r="O153" s="24" t="n">
        <f aca="false">SUMIFS('Trade Log'!$E$4:$E$1003,'Trade Log'!$A$4:$A$1003,$A153,'Trade Log'!$C$4:$C$1003,"TRIM")</f>
        <v>0</v>
      </c>
      <c r="P153" s="24" t="n">
        <f aca="false">SUMIFS('Trade Log'!$F$4:$F$1003,'Trade Log'!$A$4:$A$1003,$A153)</f>
        <v>0</v>
      </c>
      <c r="Q153" s="24" t="str">
        <f aca="false">IF(C153="","",F153+N(M153)+SUMIFS('Trade Log'!$H$4:$H$1003,'Trade Log'!$A$4:$A$1003,$A153))</f>
        <v/>
      </c>
      <c r="R153" s="25" t="str">
        <f aca="false">IF(C153="","",IF(COUNTIF('Trade Log'!$A$4:$A$1003,$A153)=0,G153,LOOKUP(2,1/('Trade Log'!$A$4:$A$1003=$A153),'Trade Log'!$K$4:$K$1003)))</f>
        <v/>
      </c>
      <c r="S153" s="24" t="str">
        <f aca="false">IF(C153="","",IF(COUNTIF('Trade Log'!$A$4:$A$1003,$A153)=0,K153,LOOKUP(2,1/('Trade Log'!$A$4:$A$1003=$A153),'Trade Log'!$J$4:$J$1003)))</f>
        <v/>
      </c>
      <c r="T153" s="24" t="n">
        <f aca="false">IF(OR(R153="",R153=0),0,S153/R153)</f>
        <v>0</v>
      </c>
      <c r="U153" s="26" t="str">
        <f aca="false">IF(A154="","",IF(AND(ABS(G154-R153)&lt;0.00000001,ABS(H154-T153)&lt;0.01,ABS(F154-Q153)&lt;0.01),"OK","CHECK NEXT START"))</f>
        <v/>
      </c>
      <c r="V153" s="26" t="str">
        <f aca="false">IF(C153="","",IF(U153="CHECK NEXT START","CHECK",IF(D153="","OPEN","CLOSED")))</f>
        <v/>
      </c>
      <c r="W153" s="27"/>
    </row>
    <row r="154" customFormat="false" ht="15" hidden="false" customHeight="true" outlineLevel="0" collapsed="false">
      <c r="A154" s="19" t="str">
        <f aca="false">IF(C154="","",ROW()-3)</f>
        <v/>
      </c>
      <c r="B154" s="20"/>
      <c r="C154" s="21"/>
      <c r="D154" s="21"/>
      <c r="E154" s="22"/>
      <c r="F154" s="22"/>
      <c r="G154" s="23"/>
      <c r="H154" s="22"/>
      <c r="I154" s="20"/>
      <c r="J154" s="20"/>
      <c r="K154" s="24" t="n">
        <f aca="false">IF(OR(G154="",H154=""),0,G154*H154)</f>
        <v>0</v>
      </c>
      <c r="L154" s="19" t="str">
        <f aca="false">IF(OR(C154="",'Start Here'!$D$12=""),"",MAX(0,INT((IF(D154="",'Start Here'!$D$12,D154)-C154)/7)+1))</f>
        <v/>
      </c>
      <c r="M154" s="24" t="str">
        <f aca="false">IF(L154="","",L154*E154)</f>
        <v/>
      </c>
      <c r="N154" s="24" t="n">
        <f aca="false">SUMIFS('Trade Log'!$E$4:$E$1003,'Trade Log'!$A$4:$A$1003,$A154,'Trade Log'!$C$4:$C$1003,"BUY")</f>
        <v>0</v>
      </c>
      <c r="O154" s="24" t="n">
        <f aca="false">SUMIFS('Trade Log'!$E$4:$E$1003,'Trade Log'!$A$4:$A$1003,$A154,'Trade Log'!$C$4:$C$1003,"TRIM")</f>
        <v>0</v>
      </c>
      <c r="P154" s="24" t="n">
        <f aca="false">SUMIFS('Trade Log'!$F$4:$F$1003,'Trade Log'!$A$4:$A$1003,$A154)</f>
        <v>0</v>
      </c>
      <c r="Q154" s="24" t="str">
        <f aca="false">IF(C154="","",F154+N(M154)+SUMIFS('Trade Log'!$H$4:$H$1003,'Trade Log'!$A$4:$A$1003,$A154))</f>
        <v/>
      </c>
      <c r="R154" s="25" t="str">
        <f aca="false">IF(C154="","",IF(COUNTIF('Trade Log'!$A$4:$A$1003,$A154)=0,G154,LOOKUP(2,1/('Trade Log'!$A$4:$A$1003=$A154),'Trade Log'!$K$4:$K$1003)))</f>
        <v/>
      </c>
      <c r="S154" s="24" t="str">
        <f aca="false">IF(C154="","",IF(COUNTIF('Trade Log'!$A$4:$A$1003,$A154)=0,K154,LOOKUP(2,1/('Trade Log'!$A$4:$A$1003=$A154),'Trade Log'!$J$4:$J$1003)))</f>
        <v/>
      </c>
      <c r="T154" s="24" t="n">
        <f aca="false">IF(OR(R154="",R154=0),0,S154/R154)</f>
        <v>0</v>
      </c>
      <c r="U154" s="26" t="str">
        <f aca="false">IF(A155="","",IF(AND(ABS(G155-R154)&lt;0.00000001,ABS(H155-T154)&lt;0.01,ABS(F155-Q154)&lt;0.01),"OK","CHECK NEXT START"))</f>
        <v/>
      </c>
      <c r="V154" s="26" t="str">
        <f aca="false">IF(C154="","",IF(U154="CHECK NEXT START","CHECK",IF(D154="","OPEN","CLOSED")))</f>
        <v/>
      </c>
      <c r="W154" s="27"/>
    </row>
    <row r="155" customFormat="false" ht="15" hidden="false" customHeight="true" outlineLevel="0" collapsed="false">
      <c r="A155" s="19" t="str">
        <f aca="false">IF(C155="","",ROW()-3)</f>
        <v/>
      </c>
      <c r="B155" s="20"/>
      <c r="C155" s="21"/>
      <c r="D155" s="21"/>
      <c r="E155" s="22"/>
      <c r="F155" s="22"/>
      <c r="G155" s="23"/>
      <c r="H155" s="22"/>
      <c r="I155" s="20"/>
      <c r="J155" s="20"/>
      <c r="K155" s="24" t="n">
        <f aca="false">IF(OR(G155="",H155=""),0,G155*H155)</f>
        <v>0</v>
      </c>
      <c r="L155" s="19" t="str">
        <f aca="false">IF(OR(C155="",'Start Here'!$D$12=""),"",MAX(0,INT((IF(D155="",'Start Here'!$D$12,D155)-C155)/7)+1))</f>
        <v/>
      </c>
      <c r="M155" s="24" t="str">
        <f aca="false">IF(L155="","",L155*E155)</f>
        <v/>
      </c>
      <c r="N155" s="24" t="n">
        <f aca="false">SUMIFS('Trade Log'!$E$4:$E$1003,'Trade Log'!$A$4:$A$1003,$A155,'Trade Log'!$C$4:$C$1003,"BUY")</f>
        <v>0</v>
      </c>
      <c r="O155" s="24" t="n">
        <f aca="false">SUMIFS('Trade Log'!$E$4:$E$1003,'Trade Log'!$A$4:$A$1003,$A155,'Trade Log'!$C$4:$C$1003,"TRIM")</f>
        <v>0</v>
      </c>
      <c r="P155" s="24" t="n">
        <f aca="false">SUMIFS('Trade Log'!$F$4:$F$1003,'Trade Log'!$A$4:$A$1003,$A155)</f>
        <v>0</v>
      </c>
      <c r="Q155" s="24" t="str">
        <f aca="false">IF(C155="","",F155+N(M155)+SUMIFS('Trade Log'!$H$4:$H$1003,'Trade Log'!$A$4:$A$1003,$A155))</f>
        <v/>
      </c>
      <c r="R155" s="25" t="str">
        <f aca="false">IF(C155="","",IF(COUNTIF('Trade Log'!$A$4:$A$1003,$A155)=0,G155,LOOKUP(2,1/('Trade Log'!$A$4:$A$1003=$A155),'Trade Log'!$K$4:$K$1003)))</f>
        <v/>
      </c>
      <c r="S155" s="24" t="str">
        <f aca="false">IF(C155="","",IF(COUNTIF('Trade Log'!$A$4:$A$1003,$A155)=0,K155,LOOKUP(2,1/('Trade Log'!$A$4:$A$1003=$A155),'Trade Log'!$J$4:$J$1003)))</f>
        <v/>
      </c>
      <c r="T155" s="24" t="n">
        <f aca="false">IF(OR(R155="",R155=0),0,S155/R155)</f>
        <v>0</v>
      </c>
      <c r="U155" s="26" t="str">
        <f aca="false">IF(A156="","",IF(AND(ABS(G156-R155)&lt;0.00000001,ABS(H156-T155)&lt;0.01,ABS(F156-Q155)&lt;0.01),"OK","CHECK NEXT START"))</f>
        <v/>
      </c>
      <c r="V155" s="26" t="str">
        <f aca="false">IF(C155="","",IF(U155="CHECK NEXT START","CHECK",IF(D155="","OPEN","CLOSED")))</f>
        <v/>
      </c>
      <c r="W155" s="27"/>
    </row>
    <row r="156" customFormat="false" ht="15" hidden="false" customHeight="true" outlineLevel="0" collapsed="false">
      <c r="A156" s="19" t="str">
        <f aca="false">IF(C156="","",ROW()-3)</f>
        <v/>
      </c>
      <c r="B156" s="20"/>
      <c r="C156" s="21"/>
      <c r="D156" s="21"/>
      <c r="E156" s="22"/>
      <c r="F156" s="22"/>
      <c r="G156" s="23"/>
      <c r="H156" s="22"/>
      <c r="I156" s="20"/>
      <c r="J156" s="20"/>
      <c r="K156" s="24" t="n">
        <f aca="false">IF(OR(G156="",H156=""),0,G156*H156)</f>
        <v>0</v>
      </c>
      <c r="L156" s="19" t="str">
        <f aca="false">IF(OR(C156="",'Start Here'!$D$12=""),"",MAX(0,INT((IF(D156="",'Start Here'!$D$12,D156)-C156)/7)+1))</f>
        <v/>
      </c>
      <c r="M156" s="24" t="str">
        <f aca="false">IF(L156="","",L156*E156)</f>
        <v/>
      </c>
      <c r="N156" s="24" t="n">
        <f aca="false">SUMIFS('Trade Log'!$E$4:$E$1003,'Trade Log'!$A$4:$A$1003,$A156,'Trade Log'!$C$4:$C$1003,"BUY")</f>
        <v>0</v>
      </c>
      <c r="O156" s="24" t="n">
        <f aca="false">SUMIFS('Trade Log'!$E$4:$E$1003,'Trade Log'!$A$4:$A$1003,$A156,'Trade Log'!$C$4:$C$1003,"TRIM")</f>
        <v>0</v>
      </c>
      <c r="P156" s="24" t="n">
        <f aca="false">SUMIFS('Trade Log'!$F$4:$F$1003,'Trade Log'!$A$4:$A$1003,$A156)</f>
        <v>0</v>
      </c>
      <c r="Q156" s="24" t="str">
        <f aca="false">IF(C156="","",F156+N(M156)+SUMIFS('Trade Log'!$H$4:$H$1003,'Trade Log'!$A$4:$A$1003,$A156))</f>
        <v/>
      </c>
      <c r="R156" s="25" t="str">
        <f aca="false">IF(C156="","",IF(COUNTIF('Trade Log'!$A$4:$A$1003,$A156)=0,G156,LOOKUP(2,1/('Trade Log'!$A$4:$A$1003=$A156),'Trade Log'!$K$4:$K$1003)))</f>
        <v/>
      </c>
      <c r="S156" s="24" t="str">
        <f aca="false">IF(C156="","",IF(COUNTIF('Trade Log'!$A$4:$A$1003,$A156)=0,K156,LOOKUP(2,1/('Trade Log'!$A$4:$A$1003=$A156),'Trade Log'!$J$4:$J$1003)))</f>
        <v/>
      </c>
      <c r="T156" s="24" t="n">
        <f aca="false">IF(OR(R156="",R156=0),0,S156/R156)</f>
        <v>0</v>
      </c>
      <c r="U156" s="26" t="str">
        <f aca="false">IF(A157="","",IF(AND(ABS(G157-R156)&lt;0.00000001,ABS(H157-T156)&lt;0.01,ABS(F157-Q156)&lt;0.01),"OK","CHECK NEXT START"))</f>
        <v/>
      </c>
      <c r="V156" s="26" t="str">
        <f aca="false">IF(C156="","",IF(U156="CHECK NEXT START","CHECK",IF(D156="","OPEN","CLOSED")))</f>
        <v/>
      </c>
      <c r="W156" s="27"/>
    </row>
    <row r="157" customFormat="false" ht="15" hidden="false" customHeight="true" outlineLevel="0" collapsed="false">
      <c r="A157" s="19" t="str">
        <f aca="false">IF(C157="","",ROW()-3)</f>
        <v/>
      </c>
      <c r="B157" s="20"/>
      <c r="C157" s="21"/>
      <c r="D157" s="21"/>
      <c r="E157" s="22"/>
      <c r="F157" s="22"/>
      <c r="G157" s="23"/>
      <c r="H157" s="22"/>
      <c r="I157" s="20"/>
      <c r="J157" s="20"/>
      <c r="K157" s="24" t="n">
        <f aca="false">IF(OR(G157="",H157=""),0,G157*H157)</f>
        <v>0</v>
      </c>
      <c r="L157" s="19" t="str">
        <f aca="false">IF(OR(C157="",'Start Here'!$D$12=""),"",MAX(0,INT((IF(D157="",'Start Here'!$D$12,D157)-C157)/7)+1))</f>
        <v/>
      </c>
      <c r="M157" s="24" t="str">
        <f aca="false">IF(L157="","",L157*E157)</f>
        <v/>
      </c>
      <c r="N157" s="24" t="n">
        <f aca="false">SUMIFS('Trade Log'!$E$4:$E$1003,'Trade Log'!$A$4:$A$1003,$A157,'Trade Log'!$C$4:$C$1003,"BUY")</f>
        <v>0</v>
      </c>
      <c r="O157" s="24" t="n">
        <f aca="false">SUMIFS('Trade Log'!$E$4:$E$1003,'Trade Log'!$A$4:$A$1003,$A157,'Trade Log'!$C$4:$C$1003,"TRIM")</f>
        <v>0</v>
      </c>
      <c r="P157" s="24" t="n">
        <f aca="false">SUMIFS('Trade Log'!$F$4:$F$1003,'Trade Log'!$A$4:$A$1003,$A157)</f>
        <v>0</v>
      </c>
      <c r="Q157" s="24" t="str">
        <f aca="false">IF(C157="","",F157+N(M157)+SUMIFS('Trade Log'!$H$4:$H$1003,'Trade Log'!$A$4:$A$1003,$A157))</f>
        <v/>
      </c>
      <c r="R157" s="25" t="str">
        <f aca="false">IF(C157="","",IF(COUNTIF('Trade Log'!$A$4:$A$1003,$A157)=0,G157,LOOKUP(2,1/('Trade Log'!$A$4:$A$1003=$A157),'Trade Log'!$K$4:$K$1003)))</f>
        <v/>
      </c>
      <c r="S157" s="24" t="str">
        <f aca="false">IF(C157="","",IF(COUNTIF('Trade Log'!$A$4:$A$1003,$A157)=0,K157,LOOKUP(2,1/('Trade Log'!$A$4:$A$1003=$A157),'Trade Log'!$J$4:$J$1003)))</f>
        <v/>
      </c>
      <c r="T157" s="24" t="n">
        <f aca="false">IF(OR(R157="",R157=0),0,S157/R157)</f>
        <v>0</v>
      </c>
      <c r="U157" s="26" t="str">
        <f aca="false">IF(A158="","",IF(AND(ABS(G158-R157)&lt;0.00000001,ABS(H158-T157)&lt;0.01,ABS(F158-Q157)&lt;0.01),"OK","CHECK NEXT START"))</f>
        <v/>
      </c>
      <c r="V157" s="26" t="str">
        <f aca="false">IF(C157="","",IF(U157="CHECK NEXT START","CHECK",IF(D157="","OPEN","CLOSED")))</f>
        <v/>
      </c>
      <c r="W157" s="27"/>
    </row>
    <row r="158" customFormat="false" ht="15" hidden="false" customHeight="true" outlineLevel="0" collapsed="false">
      <c r="A158" s="19" t="str">
        <f aca="false">IF(C158="","",ROW()-3)</f>
        <v/>
      </c>
      <c r="B158" s="20"/>
      <c r="C158" s="21"/>
      <c r="D158" s="21"/>
      <c r="E158" s="22"/>
      <c r="F158" s="22"/>
      <c r="G158" s="23"/>
      <c r="H158" s="22"/>
      <c r="I158" s="20"/>
      <c r="J158" s="20"/>
      <c r="K158" s="24" t="n">
        <f aca="false">IF(OR(G158="",H158=""),0,G158*H158)</f>
        <v>0</v>
      </c>
      <c r="L158" s="19" t="str">
        <f aca="false">IF(OR(C158="",'Start Here'!$D$12=""),"",MAX(0,INT((IF(D158="",'Start Here'!$D$12,D158)-C158)/7)+1))</f>
        <v/>
      </c>
      <c r="M158" s="24" t="str">
        <f aca="false">IF(L158="","",L158*E158)</f>
        <v/>
      </c>
      <c r="N158" s="24" t="n">
        <f aca="false">SUMIFS('Trade Log'!$E$4:$E$1003,'Trade Log'!$A$4:$A$1003,$A158,'Trade Log'!$C$4:$C$1003,"BUY")</f>
        <v>0</v>
      </c>
      <c r="O158" s="24" t="n">
        <f aca="false">SUMIFS('Trade Log'!$E$4:$E$1003,'Trade Log'!$A$4:$A$1003,$A158,'Trade Log'!$C$4:$C$1003,"TRIM")</f>
        <v>0</v>
      </c>
      <c r="P158" s="24" t="n">
        <f aca="false">SUMIFS('Trade Log'!$F$4:$F$1003,'Trade Log'!$A$4:$A$1003,$A158)</f>
        <v>0</v>
      </c>
      <c r="Q158" s="24" t="str">
        <f aca="false">IF(C158="","",F158+N(M158)+SUMIFS('Trade Log'!$H$4:$H$1003,'Trade Log'!$A$4:$A$1003,$A158))</f>
        <v/>
      </c>
      <c r="R158" s="25" t="str">
        <f aca="false">IF(C158="","",IF(COUNTIF('Trade Log'!$A$4:$A$1003,$A158)=0,G158,LOOKUP(2,1/('Trade Log'!$A$4:$A$1003=$A158),'Trade Log'!$K$4:$K$1003)))</f>
        <v/>
      </c>
      <c r="S158" s="24" t="str">
        <f aca="false">IF(C158="","",IF(COUNTIF('Trade Log'!$A$4:$A$1003,$A158)=0,K158,LOOKUP(2,1/('Trade Log'!$A$4:$A$1003=$A158),'Trade Log'!$J$4:$J$1003)))</f>
        <v/>
      </c>
      <c r="T158" s="24" t="n">
        <f aca="false">IF(OR(R158="",R158=0),0,S158/R158)</f>
        <v>0</v>
      </c>
      <c r="U158" s="26" t="str">
        <f aca="false">IF(A159="","",IF(AND(ABS(G159-R158)&lt;0.00000001,ABS(H159-T158)&lt;0.01,ABS(F159-Q158)&lt;0.01),"OK","CHECK NEXT START"))</f>
        <v/>
      </c>
      <c r="V158" s="26" t="str">
        <f aca="false">IF(C158="","",IF(U158="CHECK NEXT START","CHECK",IF(D158="","OPEN","CLOSED")))</f>
        <v/>
      </c>
      <c r="W158" s="27"/>
    </row>
    <row r="159" customFormat="false" ht="15" hidden="false" customHeight="true" outlineLevel="0" collapsed="false">
      <c r="A159" s="19" t="str">
        <f aca="false">IF(C159="","",ROW()-3)</f>
        <v/>
      </c>
      <c r="B159" s="20"/>
      <c r="C159" s="21"/>
      <c r="D159" s="21"/>
      <c r="E159" s="22"/>
      <c r="F159" s="22"/>
      <c r="G159" s="23"/>
      <c r="H159" s="22"/>
      <c r="I159" s="20"/>
      <c r="J159" s="20"/>
      <c r="K159" s="24" t="n">
        <f aca="false">IF(OR(G159="",H159=""),0,G159*H159)</f>
        <v>0</v>
      </c>
      <c r="L159" s="19" t="str">
        <f aca="false">IF(OR(C159="",'Start Here'!$D$12=""),"",MAX(0,INT((IF(D159="",'Start Here'!$D$12,D159)-C159)/7)+1))</f>
        <v/>
      </c>
      <c r="M159" s="24" t="str">
        <f aca="false">IF(L159="","",L159*E159)</f>
        <v/>
      </c>
      <c r="N159" s="24" t="n">
        <f aca="false">SUMIFS('Trade Log'!$E$4:$E$1003,'Trade Log'!$A$4:$A$1003,$A159,'Trade Log'!$C$4:$C$1003,"BUY")</f>
        <v>0</v>
      </c>
      <c r="O159" s="24" t="n">
        <f aca="false">SUMIFS('Trade Log'!$E$4:$E$1003,'Trade Log'!$A$4:$A$1003,$A159,'Trade Log'!$C$4:$C$1003,"TRIM")</f>
        <v>0</v>
      </c>
      <c r="P159" s="24" t="n">
        <f aca="false">SUMIFS('Trade Log'!$F$4:$F$1003,'Trade Log'!$A$4:$A$1003,$A159)</f>
        <v>0</v>
      </c>
      <c r="Q159" s="24" t="str">
        <f aca="false">IF(C159="","",F159+N(M159)+SUMIFS('Trade Log'!$H$4:$H$1003,'Trade Log'!$A$4:$A$1003,$A159))</f>
        <v/>
      </c>
      <c r="R159" s="25" t="str">
        <f aca="false">IF(C159="","",IF(COUNTIF('Trade Log'!$A$4:$A$1003,$A159)=0,G159,LOOKUP(2,1/('Trade Log'!$A$4:$A$1003=$A159),'Trade Log'!$K$4:$K$1003)))</f>
        <v/>
      </c>
      <c r="S159" s="24" t="str">
        <f aca="false">IF(C159="","",IF(COUNTIF('Trade Log'!$A$4:$A$1003,$A159)=0,K159,LOOKUP(2,1/('Trade Log'!$A$4:$A$1003=$A159),'Trade Log'!$J$4:$J$1003)))</f>
        <v/>
      </c>
      <c r="T159" s="24" t="n">
        <f aca="false">IF(OR(R159="",R159=0),0,S159/R159)</f>
        <v>0</v>
      </c>
      <c r="U159" s="26" t="str">
        <f aca="false">IF(A160="","",IF(AND(ABS(G160-R159)&lt;0.00000001,ABS(H160-T159)&lt;0.01,ABS(F160-Q159)&lt;0.01),"OK","CHECK NEXT START"))</f>
        <v/>
      </c>
      <c r="V159" s="26" t="str">
        <f aca="false">IF(C159="","",IF(U159="CHECK NEXT START","CHECK",IF(D159="","OPEN","CLOSED")))</f>
        <v/>
      </c>
      <c r="W159" s="27"/>
    </row>
    <row r="160" customFormat="false" ht="15" hidden="false" customHeight="true" outlineLevel="0" collapsed="false">
      <c r="A160" s="19" t="str">
        <f aca="false">IF(C160="","",ROW()-3)</f>
        <v/>
      </c>
      <c r="B160" s="20"/>
      <c r="C160" s="21"/>
      <c r="D160" s="21"/>
      <c r="E160" s="22"/>
      <c r="F160" s="22"/>
      <c r="G160" s="23"/>
      <c r="H160" s="22"/>
      <c r="I160" s="20"/>
      <c r="J160" s="20"/>
      <c r="K160" s="24" t="n">
        <f aca="false">IF(OR(G160="",H160=""),0,G160*H160)</f>
        <v>0</v>
      </c>
      <c r="L160" s="19" t="str">
        <f aca="false">IF(OR(C160="",'Start Here'!$D$12=""),"",MAX(0,INT((IF(D160="",'Start Here'!$D$12,D160)-C160)/7)+1))</f>
        <v/>
      </c>
      <c r="M160" s="24" t="str">
        <f aca="false">IF(L160="","",L160*E160)</f>
        <v/>
      </c>
      <c r="N160" s="24" t="n">
        <f aca="false">SUMIFS('Trade Log'!$E$4:$E$1003,'Trade Log'!$A$4:$A$1003,$A160,'Trade Log'!$C$4:$C$1003,"BUY")</f>
        <v>0</v>
      </c>
      <c r="O160" s="24" t="n">
        <f aca="false">SUMIFS('Trade Log'!$E$4:$E$1003,'Trade Log'!$A$4:$A$1003,$A160,'Trade Log'!$C$4:$C$1003,"TRIM")</f>
        <v>0</v>
      </c>
      <c r="P160" s="24" t="n">
        <f aca="false">SUMIFS('Trade Log'!$F$4:$F$1003,'Trade Log'!$A$4:$A$1003,$A160)</f>
        <v>0</v>
      </c>
      <c r="Q160" s="24" t="str">
        <f aca="false">IF(C160="","",F160+N(M160)+SUMIFS('Trade Log'!$H$4:$H$1003,'Trade Log'!$A$4:$A$1003,$A160))</f>
        <v/>
      </c>
      <c r="R160" s="25" t="str">
        <f aca="false">IF(C160="","",IF(COUNTIF('Trade Log'!$A$4:$A$1003,$A160)=0,G160,LOOKUP(2,1/('Trade Log'!$A$4:$A$1003=$A160),'Trade Log'!$K$4:$K$1003)))</f>
        <v/>
      </c>
      <c r="S160" s="24" t="str">
        <f aca="false">IF(C160="","",IF(COUNTIF('Trade Log'!$A$4:$A$1003,$A160)=0,K160,LOOKUP(2,1/('Trade Log'!$A$4:$A$1003=$A160),'Trade Log'!$J$4:$J$1003)))</f>
        <v/>
      </c>
      <c r="T160" s="24" t="n">
        <f aca="false">IF(OR(R160="",R160=0),0,S160/R160)</f>
        <v>0</v>
      </c>
      <c r="U160" s="26" t="str">
        <f aca="false">IF(A161="","",IF(AND(ABS(G161-R160)&lt;0.00000001,ABS(H161-T160)&lt;0.01,ABS(F161-Q160)&lt;0.01),"OK","CHECK NEXT START"))</f>
        <v/>
      </c>
      <c r="V160" s="26" t="str">
        <f aca="false">IF(C160="","",IF(U160="CHECK NEXT START","CHECK",IF(D160="","OPEN","CLOSED")))</f>
        <v/>
      </c>
      <c r="W160" s="27"/>
    </row>
    <row r="161" customFormat="false" ht="15" hidden="false" customHeight="true" outlineLevel="0" collapsed="false">
      <c r="A161" s="19" t="str">
        <f aca="false">IF(C161="","",ROW()-3)</f>
        <v/>
      </c>
      <c r="B161" s="20"/>
      <c r="C161" s="21"/>
      <c r="D161" s="21"/>
      <c r="E161" s="22"/>
      <c r="F161" s="22"/>
      <c r="G161" s="23"/>
      <c r="H161" s="22"/>
      <c r="I161" s="20"/>
      <c r="J161" s="20"/>
      <c r="K161" s="24" t="n">
        <f aca="false">IF(OR(G161="",H161=""),0,G161*H161)</f>
        <v>0</v>
      </c>
      <c r="L161" s="19" t="str">
        <f aca="false">IF(OR(C161="",'Start Here'!$D$12=""),"",MAX(0,INT((IF(D161="",'Start Here'!$D$12,D161)-C161)/7)+1))</f>
        <v/>
      </c>
      <c r="M161" s="24" t="str">
        <f aca="false">IF(L161="","",L161*E161)</f>
        <v/>
      </c>
      <c r="N161" s="24" t="n">
        <f aca="false">SUMIFS('Trade Log'!$E$4:$E$1003,'Trade Log'!$A$4:$A$1003,$A161,'Trade Log'!$C$4:$C$1003,"BUY")</f>
        <v>0</v>
      </c>
      <c r="O161" s="24" t="n">
        <f aca="false">SUMIFS('Trade Log'!$E$4:$E$1003,'Trade Log'!$A$4:$A$1003,$A161,'Trade Log'!$C$4:$C$1003,"TRIM")</f>
        <v>0</v>
      </c>
      <c r="P161" s="24" t="n">
        <f aca="false">SUMIFS('Trade Log'!$F$4:$F$1003,'Trade Log'!$A$4:$A$1003,$A161)</f>
        <v>0</v>
      </c>
      <c r="Q161" s="24" t="str">
        <f aca="false">IF(C161="","",F161+N(M161)+SUMIFS('Trade Log'!$H$4:$H$1003,'Trade Log'!$A$4:$A$1003,$A161))</f>
        <v/>
      </c>
      <c r="R161" s="25" t="str">
        <f aca="false">IF(C161="","",IF(COUNTIF('Trade Log'!$A$4:$A$1003,$A161)=0,G161,LOOKUP(2,1/('Trade Log'!$A$4:$A$1003=$A161),'Trade Log'!$K$4:$K$1003)))</f>
        <v/>
      </c>
      <c r="S161" s="24" t="str">
        <f aca="false">IF(C161="","",IF(COUNTIF('Trade Log'!$A$4:$A$1003,$A161)=0,K161,LOOKUP(2,1/('Trade Log'!$A$4:$A$1003=$A161),'Trade Log'!$J$4:$J$1003)))</f>
        <v/>
      </c>
      <c r="T161" s="24" t="n">
        <f aca="false">IF(OR(R161="",R161=0),0,S161/R161)</f>
        <v>0</v>
      </c>
      <c r="U161" s="26" t="str">
        <f aca="false">IF(A162="","",IF(AND(ABS(G162-R161)&lt;0.00000001,ABS(H162-T161)&lt;0.01,ABS(F162-Q161)&lt;0.01),"OK","CHECK NEXT START"))</f>
        <v/>
      </c>
      <c r="V161" s="26" t="str">
        <f aca="false">IF(C161="","",IF(U161="CHECK NEXT START","CHECK",IF(D161="","OPEN","CLOSED")))</f>
        <v/>
      </c>
      <c r="W161" s="27"/>
    </row>
    <row r="162" customFormat="false" ht="15" hidden="false" customHeight="true" outlineLevel="0" collapsed="false">
      <c r="A162" s="19" t="str">
        <f aca="false">IF(C162="","",ROW()-3)</f>
        <v/>
      </c>
      <c r="B162" s="20"/>
      <c r="C162" s="21"/>
      <c r="D162" s="21"/>
      <c r="E162" s="22"/>
      <c r="F162" s="22"/>
      <c r="G162" s="23"/>
      <c r="H162" s="22"/>
      <c r="I162" s="20"/>
      <c r="J162" s="20"/>
      <c r="K162" s="24" t="n">
        <f aca="false">IF(OR(G162="",H162=""),0,G162*H162)</f>
        <v>0</v>
      </c>
      <c r="L162" s="19" t="str">
        <f aca="false">IF(OR(C162="",'Start Here'!$D$12=""),"",MAX(0,INT((IF(D162="",'Start Here'!$D$12,D162)-C162)/7)+1))</f>
        <v/>
      </c>
      <c r="M162" s="24" t="str">
        <f aca="false">IF(L162="","",L162*E162)</f>
        <v/>
      </c>
      <c r="N162" s="24" t="n">
        <f aca="false">SUMIFS('Trade Log'!$E$4:$E$1003,'Trade Log'!$A$4:$A$1003,$A162,'Trade Log'!$C$4:$C$1003,"BUY")</f>
        <v>0</v>
      </c>
      <c r="O162" s="24" t="n">
        <f aca="false">SUMIFS('Trade Log'!$E$4:$E$1003,'Trade Log'!$A$4:$A$1003,$A162,'Trade Log'!$C$4:$C$1003,"TRIM")</f>
        <v>0</v>
      </c>
      <c r="P162" s="24" t="n">
        <f aca="false">SUMIFS('Trade Log'!$F$4:$F$1003,'Trade Log'!$A$4:$A$1003,$A162)</f>
        <v>0</v>
      </c>
      <c r="Q162" s="24" t="str">
        <f aca="false">IF(C162="","",F162+N(M162)+SUMIFS('Trade Log'!$H$4:$H$1003,'Trade Log'!$A$4:$A$1003,$A162))</f>
        <v/>
      </c>
      <c r="R162" s="25" t="str">
        <f aca="false">IF(C162="","",IF(COUNTIF('Trade Log'!$A$4:$A$1003,$A162)=0,G162,LOOKUP(2,1/('Trade Log'!$A$4:$A$1003=$A162),'Trade Log'!$K$4:$K$1003)))</f>
        <v/>
      </c>
      <c r="S162" s="24" t="str">
        <f aca="false">IF(C162="","",IF(COUNTIF('Trade Log'!$A$4:$A$1003,$A162)=0,K162,LOOKUP(2,1/('Trade Log'!$A$4:$A$1003=$A162),'Trade Log'!$J$4:$J$1003)))</f>
        <v/>
      </c>
      <c r="T162" s="24" t="n">
        <f aca="false">IF(OR(R162="",R162=0),0,S162/R162)</f>
        <v>0</v>
      </c>
      <c r="U162" s="26" t="str">
        <f aca="false">IF(A163="","",IF(AND(ABS(G163-R162)&lt;0.00000001,ABS(H163-T162)&lt;0.01,ABS(F163-Q162)&lt;0.01),"OK","CHECK NEXT START"))</f>
        <v/>
      </c>
      <c r="V162" s="26" t="str">
        <f aca="false">IF(C162="","",IF(U162="CHECK NEXT START","CHECK",IF(D162="","OPEN","CLOSED")))</f>
        <v/>
      </c>
      <c r="W162" s="27"/>
    </row>
    <row r="163" customFormat="false" ht="15" hidden="false" customHeight="true" outlineLevel="0" collapsed="false">
      <c r="A163" s="19" t="str">
        <f aca="false">IF(C163="","",ROW()-3)</f>
        <v/>
      </c>
      <c r="B163" s="20"/>
      <c r="C163" s="21"/>
      <c r="D163" s="21"/>
      <c r="E163" s="22"/>
      <c r="F163" s="22"/>
      <c r="G163" s="23"/>
      <c r="H163" s="22"/>
      <c r="I163" s="20"/>
      <c r="J163" s="20"/>
      <c r="K163" s="24" t="n">
        <f aca="false">IF(OR(G163="",H163=""),0,G163*H163)</f>
        <v>0</v>
      </c>
      <c r="L163" s="19" t="str">
        <f aca="false">IF(OR(C163="",'Start Here'!$D$12=""),"",MAX(0,INT((IF(D163="",'Start Here'!$D$12,D163)-C163)/7)+1))</f>
        <v/>
      </c>
      <c r="M163" s="24" t="str">
        <f aca="false">IF(L163="","",L163*E163)</f>
        <v/>
      </c>
      <c r="N163" s="24" t="n">
        <f aca="false">SUMIFS('Trade Log'!$E$4:$E$1003,'Trade Log'!$A$4:$A$1003,$A163,'Trade Log'!$C$4:$C$1003,"BUY")</f>
        <v>0</v>
      </c>
      <c r="O163" s="24" t="n">
        <f aca="false">SUMIFS('Trade Log'!$E$4:$E$1003,'Trade Log'!$A$4:$A$1003,$A163,'Trade Log'!$C$4:$C$1003,"TRIM")</f>
        <v>0</v>
      </c>
      <c r="P163" s="24" t="n">
        <f aca="false">SUMIFS('Trade Log'!$F$4:$F$1003,'Trade Log'!$A$4:$A$1003,$A163)</f>
        <v>0</v>
      </c>
      <c r="Q163" s="24" t="str">
        <f aca="false">IF(C163="","",F163+N(M163)+SUMIFS('Trade Log'!$H$4:$H$1003,'Trade Log'!$A$4:$A$1003,$A163))</f>
        <v/>
      </c>
      <c r="R163" s="25" t="str">
        <f aca="false">IF(C163="","",IF(COUNTIF('Trade Log'!$A$4:$A$1003,$A163)=0,G163,LOOKUP(2,1/('Trade Log'!$A$4:$A$1003=$A163),'Trade Log'!$K$4:$K$1003)))</f>
        <v/>
      </c>
      <c r="S163" s="24" t="str">
        <f aca="false">IF(C163="","",IF(COUNTIF('Trade Log'!$A$4:$A$1003,$A163)=0,K163,LOOKUP(2,1/('Trade Log'!$A$4:$A$1003=$A163),'Trade Log'!$J$4:$J$1003)))</f>
        <v/>
      </c>
      <c r="T163" s="24" t="n">
        <f aca="false">IF(OR(R163="",R163=0),0,S163/R163)</f>
        <v>0</v>
      </c>
      <c r="U163" s="26" t="str">
        <f aca="false">IF(A164="","",IF(AND(ABS(G164-R163)&lt;0.00000001,ABS(H164-T163)&lt;0.01,ABS(F164-Q163)&lt;0.01),"OK","CHECK NEXT START"))</f>
        <v/>
      </c>
      <c r="V163" s="26" t="str">
        <f aca="false">IF(C163="","",IF(U163="CHECK NEXT START","CHECK",IF(D163="","OPEN","CLOSED")))</f>
        <v/>
      </c>
      <c r="W163" s="27"/>
    </row>
    <row r="164" customFormat="false" ht="15" hidden="false" customHeight="true" outlineLevel="0" collapsed="false">
      <c r="A164" s="19" t="str">
        <f aca="false">IF(C164="","",ROW()-3)</f>
        <v/>
      </c>
      <c r="B164" s="20"/>
      <c r="C164" s="21"/>
      <c r="D164" s="21"/>
      <c r="E164" s="22"/>
      <c r="F164" s="22"/>
      <c r="G164" s="23"/>
      <c r="H164" s="22"/>
      <c r="I164" s="20"/>
      <c r="J164" s="20"/>
      <c r="K164" s="24" t="n">
        <f aca="false">IF(OR(G164="",H164=""),0,G164*H164)</f>
        <v>0</v>
      </c>
      <c r="L164" s="19" t="str">
        <f aca="false">IF(OR(C164="",'Start Here'!$D$12=""),"",MAX(0,INT((IF(D164="",'Start Here'!$D$12,D164)-C164)/7)+1))</f>
        <v/>
      </c>
      <c r="M164" s="24" t="str">
        <f aca="false">IF(L164="","",L164*E164)</f>
        <v/>
      </c>
      <c r="N164" s="24" t="n">
        <f aca="false">SUMIFS('Trade Log'!$E$4:$E$1003,'Trade Log'!$A$4:$A$1003,$A164,'Trade Log'!$C$4:$C$1003,"BUY")</f>
        <v>0</v>
      </c>
      <c r="O164" s="24" t="n">
        <f aca="false">SUMIFS('Trade Log'!$E$4:$E$1003,'Trade Log'!$A$4:$A$1003,$A164,'Trade Log'!$C$4:$C$1003,"TRIM")</f>
        <v>0</v>
      </c>
      <c r="P164" s="24" t="n">
        <f aca="false">SUMIFS('Trade Log'!$F$4:$F$1003,'Trade Log'!$A$4:$A$1003,$A164)</f>
        <v>0</v>
      </c>
      <c r="Q164" s="24" t="str">
        <f aca="false">IF(C164="","",F164+N(M164)+SUMIFS('Trade Log'!$H$4:$H$1003,'Trade Log'!$A$4:$A$1003,$A164))</f>
        <v/>
      </c>
      <c r="R164" s="25" t="str">
        <f aca="false">IF(C164="","",IF(COUNTIF('Trade Log'!$A$4:$A$1003,$A164)=0,G164,LOOKUP(2,1/('Trade Log'!$A$4:$A$1003=$A164),'Trade Log'!$K$4:$K$1003)))</f>
        <v/>
      </c>
      <c r="S164" s="24" t="str">
        <f aca="false">IF(C164="","",IF(COUNTIF('Trade Log'!$A$4:$A$1003,$A164)=0,K164,LOOKUP(2,1/('Trade Log'!$A$4:$A$1003=$A164),'Trade Log'!$J$4:$J$1003)))</f>
        <v/>
      </c>
      <c r="T164" s="24" t="n">
        <f aca="false">IF(OR(R164="",R164=0),0,S164/R164)</f>
        <v>0</v>
      </c>
      <c r="U164" s="26" t="str">
        <f aca="false">IF(A165="","",IF(AND(ABS(G165-R164)&lt;0.00000001,ABS(H165-T164)&lt;0.01,ABS(F165-Q164)&lt;0.01),"OK","CHECK NEXT START"))</f>
        <v/>
      </c>
      <c r="V164" s="26" t="str">
        <f aca="false">IF(C164="","",IF(U164="CHECK NEXT START","CHECK",IF(D164="","OPEN","CLOSED")))</f>
        <v/>
      </c>
      <c r="W164" s="27"/>
    </row>
    <row r="165" customFormat="false" ht="15" hidden="false" customHeight="true" outlineLevel="0" collapsed="false">
      <c r="A165" s="19" t="str">
        <f aca="false">IF(C165="","",ROW()-3)</f>
        <v/>
      </c>
      <c r="B165" s="20"/>
      <c r="C165" s="21"/>
      <c r="D165" s="21"/>
      <c r="E165" s="22"/>
      <c r="F165" s="22"/>
      <c r="G165" s="23"/>
      <c r="H165" s="22"/>
      <c r="I165" s="20"/>
      <c r="J165" s="20"/>
      <c r="K165" s="24" t="n">
        <f aca="false">IF(OR(G165="",H165=""),0,G165*H165)</f>
        <v>0</v>
      </c>
      <c r="L165" s="19" t="str">
        <f aca="false">IF(OR(C165="",'Start Here'!$D$12=""),"",MAX(0,INT((IF(D165="",'Start Here'!$D$12,D165)-C165)/7)+1))</f>
        <v/>
      </c>
      <c r="M165" s="24" t="str">
        <f aca="false">IF(L165="","",L165*E165)</f>
        <v/>
      </c>
      <c r="N165" s="24" t="n">
        <f aca="false">SUMIFS('Trade Log'!$E$4:$E$1003,'Trade Log'!$A$4:$A$1003,$A165,'Trade Log'!$C$4:$C$1003,"BUY")</f>
        <v>0</v>
      </c>
      <c r="O165" s="24" t="n">
        <f aca="false">SUMIFS('Trade Log'!$E$4:$E$1003,'Trade Log'!$A$4:$A$1003,$A165,'Trade Log'!$C$4:$C$1003,"TRIM")</f>
        <v>0</v>
      </c>
      <c r="P165" s="24" t="n">
        <f aca="false">SUMIFS('Trade Log'!$F$4:$F$1003,'Trade Log'!$A$4:$A$1003,$A165)</f>
        <v>0</v>
      </c>
      <c r="Q165" s="24" t="str">
        <f aca="false">IF(C165="","",F165+N(M165)+SUMIFS('Trade Log'!$H$4:$H$1003,'Trade Log'!$A$4:$A$1003,$A165))</f>
        <v/>
      </c>
      <c r="R165" s="25" t="str">
        <f aca="false">IF(C165="","",IF(COUNTIF('Trade Log'!$A$4:$A$1003,$A165)=0,G165,LOOKUP(2,1/('Trade Log'!$A$4:$A$1003=$A165),'Trade Log'!$K$4:$K$1003)))</f>
        <v/>
      </c>
      <c r="S165" s="24" t="str">
        <f aca="false">IF(C165="","",IF(COUNTIF('Trade Log'!$A$4:$A$1003,$A165)=0,K165,LOOKUP(2,1/('Trade Log'!$A$4:$A$1003=$A165),'Trade Log'!$J$4:$J$1003)))</f>
        <v/>
      </c>
      <c r="T165" s="24" t="n">
        <f aca="false">IF(OR(R165="",R165=0),0,S165/R165)</f>
        <v>0</v>
      </c>
      <c r="U165" s="26" t="str">
        <f aca="false">IF(A166="","",IF(AND(ABS(G166-R165)&lt;0.00000001,ABS(H166-T165)&lt;0.01,ABS(F166-Q165)&lt;0.01),"OK","CHECK NEXT START"))</f>
        <v/>
      </c>
      <c r="V165" s="26" t="str">
        <f aca="false">IF(C165="","",IF(U165="CHECK NEXT START","CHECK",IF(D165="","OPEN","CLOSED")))</f>
        <v/>
      </c>
      <c r="W165" s="27"/>
    </row>
    <row r="166" customFormat="false" ht="15" hidden="false" customHeight="true" outlineLevel="0" collapsed="false">
      <c r="A166" s="19" t="str">
        <f aca="false">IF(C166="","",ROW()-3)</f>
        <v/>
      </c>
      <c r="B166" s="20"/>
      <c r="C166" s="21"/>
      <c r="D166" s="21"/>
      <c r="E166" s="22"/>
      <c r="F166" s="22"/>
      <c r="G166" s="23"/>
      <c r="H166" s="22"/>
      <c r="I166" s="20"/>
      <c r="J166" s="20"/>
      <c r="K166" s="24" t="n">
        <f aca="false">IF(OR(G166="",H166=""),0,G166*H166)</f>
        <v>0</v>
      </c>
      <c r="L166" s="19" t="str">
        <f aca="false">IF(OR(C166="",'Start Here'!$D$12=""),"",MAX(0,INT((IF(D166="",'Start Here'!$D$12,D166)-C166)/7)+1))</f>
        <v/>
      </c>
      <c r="M166" s="24" t="str">
        <f aca="false">IF(L166="","",L166*E166)</f>
        <v/>
      </c>
      <c r="N166" s="24" t="n">
        <f aca="false">SUMIFS('Trade Log'!$E$4:$E$1003,'Trade Log'!$A$4:$A$1003,$A166,'Trade Log'!$C$4:$C$1003,"BUY")</f>
        <v>0</v>
      </c>
      <c r="O166" s="24" t="n">
        <f aca="false">SUMIFS('Trade Log'!$E$4:$E$1003,'Trade Log'!$A$4:$A$1003,$A166,'Trade Log'!$C$4:$C$1003,"TRIM")</f>
        <v>0</v>
      </c>
      <c r="P166" s="24" t="n">
        <f aca="false">SUMIFS('Trade Log'!$F$4:$F$1003,'Trade Log'!$A$4:$A$1003,$A166)</f>
        <v>0</v>
      </c>
      <c r="Q166" s="24" t="str">
        <f aca="false">IF(C166="","",F166+N(M166)+SUMIFS('Trade Log'!$H$4:$H$1003,'Trade Log'!$A$4:$A$1003,$A166))</f>
        <v/>
      </c>
      <c r="R166" s="25" t="str">
        <f aca="false">IF(C166="","",IF(COUNTIF('Trade Log'!$A$4:$A$1003,$A166)=0,G166,LOOKUP(2,1/('Trade Log'!$A$4:$A$1003=$A166),'Trade Log'!$K$4:$K$1003)))</f>
        <v/>
      </c>
      <c r="S166" s="24" t="str">
        <f aca="false">IF(C166="","",IF(COUNTIF('Trade Log'!$A$4:$A$1003,$A166)=0,K166,LOOKUP(2,1/('Trade Log'!$A$4:$A$1003=$A166),'Trade Log'!$J$4:$J$1003)))</f>
        <v/>
      </c>
      <c r="T166" s="24" t="n">
        <f aca="false">IF(OR(R166="",R166=0),0,S166/R166)</f>
        <v>0</v>
      </c>
      <c r="U166" s="26" t="str">
        <f aca="false">IF(A167="","",IF(AND(ABS(G167-R166)&lt;0.00000001,ABS(H167-T166)&lt;0.01,ABS(F167-Q166)&lt;0.01),"OK","CHECK NEXT START"))</f>
        <v/>
      </c>
      <c r="V166" s="26" t="str">
        <f aca="false">IF(C166="","",IF(U166="CHECK NEXT START","CHECK",IF(D166="","OPEN","CLOSED")))</f>
        <v/>
      </c>
      <c r="W166" s="27"/>
    </row>
    <row r="167" customFormat="false" ht="15" hidden="false" customHeight="true" outlineLevel="0" collapsed="false">
      <c r="A167" s="19" t="str">
        <f aca="false">IF(C167="","",ROW()-3)</f>
        <v/>
      </c>
      <c r="B167" s="20"/>
      <c r="C167" s="21"/>
      <c r="D167" s="21"/>
      <c r="E167" s="22"/>
      <c r="F167" s="22"/>
      <c r="G167" s="23"/>
      <c r="H167" s="22"/>
      <c r="I167" s="20"/>
      <c r="J167" s="20"/>
      <c r="K167" s="24" t="n">
        <f aca="false">IF(OR(G167="",H167=""),0,G167*H167)</f>
        <v>0</v>
      </c>
      <c r="L167" s="19" t="str">
        <f aca="false">IF(OR(C167="",'Start Here'!$D$12=""),"",MAX(0,INT((IF(D167="",'Start Here'!$D$12,D167)-C167)/7)+1))</f>
        <v/>
      </c>
      <c r="M167" s="24" t="str">
        <f aca="false">IF(L167="","",L167*E167)</f>
        <v/>
      </c>
      <c r="N167" s="24" t="n">
        <f aca="false">SUMIFS('Trade Log'!$E$4:$E$1003,'Trade Log'!$A$4:$A$1003,$A167,'Trade Log'!$C$4:$C$1003,"BUY")</f>
        <v>0</v>
      </c>
      <c r="O167" s="24" t="n">
        <f aca="false">SUMIFS('Trade Log'!$E$4:$E$1003,'Trade Log'!$A$4:$A$1003,$A167,'Trade Log'!$C$4:$C$1003,"TRIM")</f>
        <v>0</v>
      </c>
      <c r="P167" s="24" t="n">
        <f aca="false">SUMIFS('Trade Log'!$F$4:$F$1003,'Trade Log'!$A$4:$A$1003,$A167)</f>
        <v>0</v>
      </c>
      <c r="Q167" s="24" t="str">
        <f aca="false">IF(C167="","",F167+N(M167)+SUMIFS('Trade Log'!$H$4:$H$1003,'Trade Log'!$A$4:$A$1003,$A167))</f>
        <v/>
      </c>
      <c r="R167" s="25" t="str">
        <f aca="false">IF(C167="","",IF(COUNTIF('Trade Log'!$A$4:$A$1003,$A167)=0,G167,LOOKUP(2,1/('Trade Log'!$A$4:$A$1003=$A167),'Trade Log'!$K$4:$K$1003)))</f>
        <v/>
      </c>
      <c r="S167" s="24" t="str">
        <f aca="false">IF(C167="","",IF(COUNTIF('Trade Log'!$A$4:$A$1003,$A167)=0,K167,LOOKUP(2,1/('Trade Log'!$A$4:$A$1003=$A167),'Trade Log'!$J$4:$J$1003)))</f>
        <v/>
      </c>
      <c r="T167" s="24" t="n">
        <f aca="false">IF(OR(R167="",R167=0),0,S167/R167)</f>
        <v>0</v>
      </c>
      <c r="U167" s="26" t="str">
        <f aca="false">IF(A168="","",IF(AND(ABS(G168-R167)&lt;0.00000001,ABS(H168-T167)&lt;0.01,ABS(F168-Q167)&lt;0.01),"OK","CHECK NEXT START"))</f>
        <v/>
      </c>
      <c r="V167" s="26" t="str">
        <f aca="false">IF(C167="","",IF(U167="CHECK NEXT START","CHECK",IF(D167="","OPEN","CLOSED")))</f>
        <v/>
      </c>
      <c r="W167" s="27"/>
    </row>
    <row r="168" customFormat="false" ht="15" hidden="false" customHeight="true" outlineLevel="0" collapsed="false">
      <c r="A168" s="19" t="str">
        <f aca="false">IF(C168="","",ROW()-3)</f>
        <v/>
      </c>
      <c r="B168" s="20"/>
      <c r="C168" s="21"/>
      <c r="D168" s="21"/>
      <c r="E168" s="22"/>
      <c r="F168" s="22"/>
      <c r="G168" s="23"/>
      <c r="H168" s="22"/>
      <c r="I168" s="20"/>
      <c r="J168" s="20"/>
      <c r="K168" s="24" t="n">
        <f aca="false">IF(OR(G168="",H168=""),0,G168*H168)</f>
        <v>0</v>
      </c>
      <c r="L168" s="19" t="str">
        <f aca="false">IF(OR(C168="",'Start Here'!$D$12=""),"",MAX(0,INT((IF(D168="",'Start Here'!$D$12,D168)-C168)/7)+1))</f>
        <v/>
      </c>
      <c r="M168" s="24" t="str">
        <f aca="false">IF(L168="","",L168*E168)</f>
        <v/>
      </c>
      <c r="N168" s="24" t="n">
        <f aca="false">SUMIFS('Trade Log'!$E$4:$E$1003,'Trade Log'!$A$4:$A$1003,$A168,'Trade Log'!$C$4:$C$1003,"BUY")</f>
        <v>0</v>
      </c>
      <c r="O168" s="24" t="n">
        <f aca="false">SUMIFS('Trade Log'!$E$4:$E$1003,'Trade Log'!$A$4:$A$1003,$A168,'Trade Log'!$C$4:$C$1003,"TRIM")</f>
        <v>0</v>
      </c>
      <c r="P168" s="24" t="n">
        <f aca="false">SUMIFS('Trade Log'!$F$4:$F$1003,'Trade Log'!$A$4:$A$1003,$A168)</f>
        <v>0</v>
      </c>
      <c r="Q168" s="24" t="str">
        <f aca="false">IF(C168="","",F168+N(M168)+SUMIFS('Trade Log'!$H$4:$H$1003,'Trade Log'!$A$4:$A$1003,$A168))</f>
        <v/>
      </c>
      <c r="R168" s="25" t="str">
        <f aca="false">IF(C168="","",IF(COUNTIF('Trade Log'!$A$4:$A$1003,$A168)=0,G168,LOOKUP(2,1/('Trade Log'!$A$4:$A$1003=$A168),'Trade Log'!$K$4:$K$1003)))</f>
        <v/>
      </c>
      <c r="S168" s="24" t="str">
        <f aca="false">IF(C168="","",IF(COUNTIF('Trade Log'!$A$4:$A$1003,$A168)=0,K168,LOOKUP(2,1/('Trade Log'!$A$4:$A$1003=$A168),'Trade Log'!$J$4:$J$1003)))</f>
        <v/>
      </c>
      <c r="T168" s="24" t="n">
        <f aca="false">IF(OR(R168="",R168=0),0,S168/R168)</f>
        <v>0</v>
      </c>
      <c r="U168" s="26" t="str">
        <f aca="false">IF(A169="","",IF(AND(ABS(G169-R168)&lt;0.00000001,ABS(H169-T168)&lt;0.01,ABS(F169-Q168)&lt;0.01),"OK","CHECK NEXT START"))</f>
        <v/>
      </c>
      <c r="V168" s="26" t="str">
        <f aca="false">IF(C168="","",IF(U168="CHECK NEXT START","CHECK",IF(D168="","OPEN","CLOSED")))</f>
        <v/>
      </c>
      <c r="W168" s="27"/>
    </row>
    <row r="169" customFormat="false" ht="15" hidden="false" customHeight="true" outlineLevel="0" collapsed="false">
      <c r="A169" s="19" t="str">
        <f aca="false">IF(C169="","",ROW()-3)</f>
        <v/>
      </c>
      <c r="B169" s="20"/>
      <c r="C169" s="21"/>
      <c r="D169" s="21"/>
      <c r="E169" s="22"/>
      <c r="F169" s="22"/>
      <c r="G169" s="23"/>
      <c r="H169" s="22"/>
      <c r="I169" s="20"/>
      <c r="J169" s="20"/>
      <c r="K169" s="24" t="n">
        <f aca="false">IF(OR(G169="",H169=""),0,G169*H169)</f>
        <v>0</v>
      </c>
      <c r="L169" s="19" t="str">
        <f aca="false">IF(OR(C169="",'Start Here'!$D$12=""),"",MAX(0,INT((IF(D169="",'Start Here'!$D$12,D169)-C169)/7)+1))</f>
        <v/>
      </c>
      <c r="M169" s="24" t="str">
        <f aca="false">IF(L169="","",L169*E169)</f>
        <v/>
      </c>
      <c r="N169" s="24" t="n">
        <f aca="false">SUMIFS('Trade Log'!$E$4:$E$1003,'Trade Log'!$A$4:$A$1003,$A169,'Trade Log'!$C$4:$C$1003,"BUY")</f>
        <v>0</v>
      </c>
      <c r="O169" s="24" t="n">
        <f aca="false">SUMIFS('Trade Log'!$E$4:$E$1003,'Trade Log'!$A$4:$A$1003,$A169,'Trade Log'!$C$4:$C$1003,"TRIM")</f>
        <v>0</v>
      </c>
      <c r="P169" s="24" t="n">
        <f aca="false">SUMIFS('Trade Log'!$F$4:$F$1003,'Trade Log'!$A$4:$A$1003,$A169)</f>
        <v>0</v>
      </c>
      <c r="Q169" s="24" t="str">
        <f aca="false">IF(C169="","",F169+N(M169)+SUMIFS('Trade Log'!$H$4:$H$1003,'Trade Log'!$A$4:$A$1003,$A169))</f>
        <v/>
      </c>
      <c r="R169" s="25" t="str">
        <f aca="false">IF(C169="","",IF(COUNTIF('Trade Log'!$A$4:$A$1003,$A169)=0,G169,LOOKUP(2,1/('Trade Log'!$A$4:$A$1003=$A169),'Trade Log'!$K$4:$K$1003)))</f>
        <v/>
      </c>
      <c r="S169" s="24" t="str">
        <f aca="false">IF(C169="","",IF(COUNTIF('Trade Log'!$A$4:$A$1003,$A169)=0,K169,LOOKUP(2,1/('Trade Log'!$A$4:$A$1003=$A169),'Trade Log'!$J$4:$J$1003)))</f>
        <v/>
      </c>
      <c r="T169" s="24" t="n">
        <f aca="false">IF(OR(R169="",R169=0),0,S169/R169)</f>
        <v>0</v>
      </c>
      <c r="U169" s="26" t="str">
        <f aca="false">IF(A170="","",IF(AND(ABS(G170-R169)&lt;0.00000001,ABS(H170-T169)&lt;0.01,ABS(F170-Q169)&lt;0.01),"OK","CHECK NEXT START"))</f>
        <v/>
      </c>
      <c r="V169" s="26" t="str">
        <f aca="false">IF(C169="","",IF(U169="CHECK NEXT START","CHECK",IF(D169="","OPEN","CLOSED")))</f>
        <v/>
      </c>
      <c r="W169" s="27"/>
    </row>
    <row r="170" customFormat="false" ht="15" hidden="false" customHeight="true" outlineLevel="0" collapsed="false">
      <c r="A170" s="19" t="str">
        <f aca="false">IF(C170="","",ROW()-3)</f>
        <v/>
      </c>
      <c r="B170" s="20"/>
      <c r="C170" s="21"/>
      <c r="D170" s="21"/>
      <c r="E170" s="22"/>
      <c r="F170" s="22"/>
      <c r="G170" s="23"/>
      <c r="H170" s="22"/>
      <c r="I170" s="20"/>
      <c r="J170" s="20"/>
      <c r="K170" s="24" t="n">
        <f aca="false">IF(OR(G170="",H170=""),0,G170*H170)</f>
        <v>0</v>
      </c>
      <c r="L170" s="19" t="str">
        <f aca="false">IF(OR(C170="",'Start Here'!$D$12=""),"",MAX(0,INT((IF(D170="",'Start Here'!$D$12,D170)-C170)/7)+1))</f>
        <v/>
      </c>
      <c r="M170" s="24" t="str">
        <f aca="false">IF(L170="","",L170*E170)</f>
        <v/>
      </c>
      <c r="N170" s="24" t="n">
        <f aca="false">SUMIFS('Trade Log'!$E$4:$E$1003,'Trade Log'!$A$4:$A$1003,$A170,'Trade Log'!$C$4:$C$1003,"BUY")</f>
        <v>0</v>
      </c>
      <c r="O170" s="24" t="n">
        <f aca="false">SUMIFS('Trade Log'!$E$4:$E$1003,'Trade Log'!$A$4:$A$1003,$A170,'Trade Log'!$C$4:$C$1003,"TRIM")</f>
        <v>0</v>
      </c>
      <c r="P170" s="24" t="n">
        <f aca="false">SUMIFS('Trade Log'!$F$4:$F$1003,'Trade Log'!$A$4:$A$1003,$A170)</f>
        <v>0</v>
      </c>
      <c r="Q170" s="24" t="str">
        <f aca="false">IF(C170="","",F170+N(M170)+SUMIFS('Trade Log'!$H$4:$H$1003,'Trade Log'!$A$4:$A$1003,$A170))</f>
        <v/>
      </c>
      <c r="R170" s="25" t="str">
        <f aca="false">IF(C170="","",IF(COUNTIF('Trade Log'!$A$4:$A$1003,$A170)=0,G170,LOOKUP(2,1/('Trade Log'!$A$4:$A$1003=$A170),'Trade Log'!$K$4:$K$1003)))</f>
        <v/>
      </c>
      <c r="S170" s="24" t="str">
        <f aca="false">IF(C170="","",IF(COUNTIF('Trade Log'!$A$4:$A$1003,$A170)=0,K170,LOOKUP(2,1/('Trade Log'!$A$4:$A$1003=$A170),'Trade Log'!$J$4:$J$1003)))</f>
        <v/>
      </c>
      <c r="T170" s="24" t="n">
        <f aca="false">IF(OR(R170="",R170=0),0,S170/R170)</f>
        <v>0</v>
      </c>
      <c r="U170" s="26" t="str">
        <f aca="false">IF(A171="","",IF(AND(ABS(G171-R170)&lt;0.00000001,ABS(H171-T170)&lt;0.01,ABS(F171-Q170)&lt;0.01),"OK","CHECK NEXT START"))</f>
        <v/>
      </c>
      <c r="V170" s="26" t="str">
        <f aca="false">IF(C170="","",IF(U170="CHECK NEXT START","CHECK",IF(D170="","OPEN","CLOSED")))</f>
        <v/>
      </c>
      <c r="W170" s="27"/>
    </row>
    <row r="171" customFormat="false" ht="15" hidden="false" customHeight="true" outlineLevel="0" collapsed="false">
      <c r="A171" s="19" t="str">
        <f aca="false">IF(C171="","",ROW()-3)</f>
        <v/>
      </c>
      <c r="B171" s="20"/>
      <c r="C171" s="21"/>
      <c r="D171" s="21"/>
      <c r="E171" s="22"/>
      <c r="F171" s="22"/>
      <c r="G171" s="23"/>
      <c r="H171" s="22"/>
      <c r="I171" s="20"/>
      <c r="J171" s="20"/>
      <c r="K171" s="24" t="n">
        <f aca="false">IF(OR(G171="",H171=""),0,G171*H171)</f>
        <v>0</v>
      </c>
      <c r="L171" s="19" t="str">
        <f aca="false">IF(OR(C171="",'Start Here'!$D$12=""),"",MAX(0,INT((IF(D171="",'Start Here'!$D$12,D171)-C171)/7)+1))</f>
        <v/>
      </c>
      <c r="M171" s="24" t="str">
        <f aca="false">IF(L171="","",L171*E171)</f>
        <v/>
      </c>
      <c r="N171" s="24" t="n">
        <f aca="false">SUMIFS('Trade Log'!$E$4:$E$1003,'Trade Log'!$A$4:$A$1003,$A171,'Trade Log'!$C$4:$C$1003,"BUY")</f>
        <v>0</v>
      </c>
      <c r="O171" s="24" t="n">
        <f aca="false">SUMIFS('Trade Log'!$E$4:$E$1003,'Trade Log'!$A$4:$A$1003,$A171,'Trade Log'!$C$4:$C$1003,"TRIM")</f>
        <v>0</v>
      </c>
      <c r="P171" s="24" t="n">
        <f aca="false">SUMIFS('Trade Log'!$F$4:$F$1003,'Trade Log'!$A$4:$A$1003,$A171)</f>
        <v>0</v>
      </c>
      <c r="Q171" s="24" t="str">
        <f aca="false">IF(C171="","",F171+N(M171)+SUMIFS('Trade Log'!$H$4:$H$1003,'Trade Log'!$A$4:$A$1003,$A171))</f>
        <v/>
      </c>
      <c r="R171" s="25" t="str">
        <f aca="false">IF(C171="","",IF(COUNTIF('Trade Log'!$A$4:$A$1003,$A171)=0,G171,LOOKUP(2,1/('Trade Log'!$A$4:$A$1003=$A171),'Trade Log'!$K$4:$K$1003)))</f>
        <v/>
      </c>
      <c r="S171" s="24" t="str">
        <f aca="false">IF(C171="","",IF(COUNTIF('Trade Log'!$A$4:$A$1003,$A171)=0,K171,LOOKUP(2,1/('Trade Log'!$A$4:$A$1003=$A171),'Trade Log'!$J$4:$J$1003)))</f>
        <v/>
      </c>
      <c r="T171" s="24" t="n">
        <f aca="false">IF(OR(R171="",R171=0),0,S171/R171)</f>
        <v>0</v>
      </c>
      <c r="U171" s="26" t="str">
        <f aca="false">IF(A172="","",IF(AND(ABS(G172-R171)&lt;0.00000001,ABS(H172-T171)&lt;0.01,ABS(F172-Q171)&lt;0.01),"OK","CHECK NEXT START"))</f>
        <v/>
      </c>
      <c r="V171" s="26" t="str">
        <f aca="false">IF(C171="","",IF(U171="CHECK NEXT START","CHECK",IF(D171="","OPEN","CLOSED")))</f>
        <v/>
      </c>
      <c r="W171" s="27"/>
    </row>
    <row r="172" customFormat="false" ht="15" hidden="false" customHeight="true" outlineLevel="0" collapsed="false">
      <c r="A172" s="19" t="str">
        <f aca="false">IF(C172="","",ROW()-3)</f>
        <v/>
      </c>
      <c r="B172" s="20"/>
      <c r="C172" s="21"/>
      <c r="D172" s="21"/>
      <c r="E172" s="22"/>
      <c r="F172" s="22"/>
      <c r="G172" s="23"/>
      <c r="H172" s="22"/>
      <c r="I172" s="20"/>
      <c r="J172" s="20"/>
      <c r="K172" s="24" t="n">
        <f aca="false">IF(OR(G172="",H172=""),0,G172*H172)</f>
        <v>0</v>
      </c>
      <c r="L172" s="19" t="str">
        <f aca="false">IF(OR(C172="",'Start Here'!$D$12=""),"",MAX(0,INT((IF(D172="",'Start Here'!$D$12,D172)-C172)/7)+1))</f>
        <v/>
      </c>
      <c r="M172" s="24" t="str">
        <f aca="false">IF(L172="","",L172*E172)</f>
        <v/>
      </c>
      <c r="N172" s="24" t="n">
        <f aca="false">SUMIFS('Trade Log'!$E$4:$E$1003,'Trade Log'!$A$4:$A$1003,$A172,'Trade Log'!$C$4:$C$1003,"BUY")</f>
        <v>0</v>
      </c>
      <c r="O172" s="24" t="n">
        <f aca="false">SUMIFS('Trade Log'!$E$4:$E$1003,'Trade Log'!$A$4:$A$1003,$A172,'Trade Log'!$C$4:$C$1003,"TRIM")</f>
        <v>0</v>
      </c>
      <c r="P172" s="24" t="n">
        <f aca="false">SUMIFS('Trade Log'!$F$4:$F$1003,'Trade Log'!$A$4:$A$1003,$A172)</f>
        <v>0</v>
      </c>
      <c r="Q172" s="24" t="str">
        <f aca="false">IF(C172="","",F172+N(M172)+SUMIFS('Trade Log'!$H$4:$H$1003,'Trade Log'!$A$4:$A$1003,$A172))</f>
        <v/>
      </c>
      <c r="R172" s="25" t="str">
        <f aca="false">IF(C172="","",IF(COUNTIF('Trade Log'!$A$4:$A$1003,$A172)=0,G172,LOOKUP(2,1/('Trade Log'!$A$4:$A$1003=$A172),'Trade Log'!$K$4:$K$1003)))</f>
        <v/>
      </c>
      <c r="S172" s="24" t="str">
        <f aca="false">IF(C172="","",IF(COUNTIF('Trade Log'!$A$4:$A$1003,$A172)=0,K172,LOOKUP(2,1/('Trade Log'!$A$4:$A$1003=$A172),'Trade Log'!$J$4:$J$1003)))</f>
        <v/>
      </c>
      <c r="T172" s="24" t="n">
        <f aca="false">IF(OR(R172="",R172=0),0,S172/R172)</f>
        <v>0</v>
      </c>
      <c r="U172" s="26" t="str">
        <f aca="false">IF(A173="","",IF(AND(ABS(G173-R172)&lt;0.00000001,ABS(H173-T172)&lt;0.01,ABS(F173-Q172)&lt;0.01),"OK","CHECK NEXT START"))</f>
        <v/>
      </c>
      <c r="V172" s="26" t="str">
        <f aca="false">IF(C172="","",IF(U172="CHECK NEXT START","CHECK",IF(D172="","OPEN","CLOSED")))</f>
        <v/>
      </c>
      <c r="W172" s="27"/>
    </row>
    <row r="173" customFormat="false" ht="15" hidden="false" customHeight="true" outlineLevel="0" collapsed="false">
      <c r="A173" s="19" t="str">
        <f aca="false">IF(C173="","",ROW()-3)</f>
        <v/>
      </c>
      <c r="B173" s="20"/>
      <c r="C173" s="21"/>
      <c r="D173" s="21"/>
      <c r="E173" s="22"/>
      <c r="F173" s="22"/>
      <c r="G173" s="23"/>
      <c r="H173" s="22"/>
      <c r="I173" s="20"/>
      <c r="J173" s="20"/>
      <c r="K173" s="24" t="n">
        <f aca="false">IF(OR(G173="",H173=""),0,G173*H173)</f>
        <v>0</v>
      </c>
      <c r="L173" s="19" t="str">
        <f aca="false">IF(OR(C173="",'Start Here'!$D$12=""),"",MAX(0,INT((IF(D173="",'Start Here'!$D$12,D173)-C173)/7)+1))</f>
        <v/>
      </c>
      <c r="M173" s="24" t="str">
        <f aca="false">IF(L173="","",L173*E173)</f>
        <v/>
      </c>
      <c r="N173" s="24" t="n">
        <f aca="false">SUMIFS('Trade Log'!$E$4:$E$1003,'Trade Log'!$A$4:$A$1003,$A173,'Trade Log'!$C$4:$C$1003,"BUY")</f>
        <v>0</v>
      </c>
      <c r="O173" s="24" t="n">
        <f aca="false">SUMIFS('Trade Log'!$E$4:$E$1003,'Trade Log'!$A$4:$A$1003,$A173,'Trade Log'!$C$4:$C$1003,"TRIM")</f>
        <v>0</v>
      </c>
      <c r="P173" s="24" t="n">
        <f aca="false">SUMIFS('Trade Log'!$F$4:$F$1003,'Trade Log'!$A$4:$A$1003,$A173)</f>
        <v>0</v>
      </c>
      <c r="Q173" s="24" t="str">
        <f aca="false">IF(C173="","",F173+N(M173)+SUMIFS('Trade Log'!$H$4:$H$1003,'Trade Log'!$A$4:$A$1003,$A173))</f>
        <v/>
      </c>
      <c r="R173" s="25" t="str">
        <f aca="false">IF(C173="","",IF(COUNTIF('Trade Log'!$A$4:$A$1003,$A173)=0,G173,LOOKUP(2,1/('Trade Log'!$A$4:$A$1003=$A173),'Trade Log'!$K$4:$K$1003)))</f>
        <v/>
      </c>
      <c r="S173" s="24" t="str">
        <f aca="false">IF(C173="","",IF(COUNTIF('Trade Log'!$A$4:$A$1003,$A173)=0,K173,LOOKUP(2,1/('Trade Log'!$A$4:$A$1003=$A173),'Trade Log'!$J$4:$J$1003)))</f>
        <v/>
      </c>
      <c r="T173" s="24" t="n">
        <f aca="false">IF(OR(R173="",R173=0),0,S173/R173)</f>
        <v>0</v>
      </c>
      <c r="U173" s="26" t="str">
        <f aca="false">IF(A174="","",IF(AND(ABS(G174-R173)&lt;0.00000001,ABS(H174-T173)&lt;0.01,ABS(F174-Q173)&lt;0.01),"OK","CHECK NEXT START"))</f>
        <v/>
      </c>
      <c r="V173" s="26" t="str">
        <f aca="false">IF(C173="","",IF(U173="CHECK NEXT START","CHECK",IF(D173="","OPEN","CLOSED")))</f>
        <v/>
      </c>
      <c r="W173" s="27"/>
    </row>
    <row r="174" customFormat="false" ht="15" hidden="false" customHeight="true" outlineLevel="0" collapsed="false">
      <c r="A174" s="19" t="str">
        <f aca="false">IF(C174="","",ROW()-3)</f>
        <v/>
      </c>
      <c r="B174" s="20"/>
      <c r="C174" s="21"/>
      <c r="D174" s="21"/>
      <c r="E174" s="22"/>
      <c r="F174" s="22"/>
      <c r="G174" s="23"/>
      <c r="H174" s="22"/>
      <c r="I174" s="20"/>
      <c r="J174" s="20"/>
      <c r="K174" s="24" t="n">
        <f aca="false">IF(OR(G174="",H174=""),0,G174*H174)</f>
        <v>0</v>
      </c>
      <c r="L174" s="19" t="str">
        <f aca="false">IF(OR(C174="",'Start Here'!$D$12=""),"",MAX(0,INT((IF(D174="",'Start Here'!$D$12,D174)-C174)/7)+1))</f>
        <v/>
      </c>
      <c r="M174" s="24" t="str">
        <f aca="false">IF(L174="","",L174*E174)</f>
        <v/>
      </c>
      <c r="N174" s="24" t="n">
        <f aca="false">SUMIFS('Trade Log'!$E$4:$E$1003,'Trade Log'!$A$4:$A$1003,$A174,'Trade Log'!$C$4:$C$1003,"BUY")</f>
        <v>0</v>
      </c>
      <c r="O174" s="24" t="n">
        <f aca="false">SUMIFS('Trade Log'!$E$4:$E$1003,'Trade Log'!$A$4:$A$1003,$A174,'Trade Log'!$C$4:$C$1003,"TRIM")</f>
        <v>0</v>
      </c>
      <c r="P174" s="24" t="n">
        <f aca="false">SUMIFS('Trade Log'!$F$4:$F$1003,'Trade Log'!$A$4:$A$1003,$A174)</f>
        <v>0</v>
      </c>
      <c r="Q174" s="24" t="str">
        <f aca="false">IF(C174="","",F174+N(M174)+SUMIFS('Trade Log'!$H$4:$H$1003,'Trade Log'!$A$4:$A$1003,$A174))</f>
        <v/>
      </c>
      <c r="R174" s="25" t="str">
        <f aca="false">IF(C174="","",IF(COUNTIF('Trade Log'!$A$4:$A$1003,$A174)=0,G174,LOOKUP(2,1/('Trade Log'!$A$4:$A$1003=$A174),'Trade Log'!$K$4:$K$1003)))</f>
        <v/>
      </c>
      <c r="S174" s="24" t="str">
        <f aca="false">IF(C174="","",IF(COUNTIF('Trade Log'!$A$4:$A$1003,$A174)=0,K174,LOOKUP(2,1/('Trade Log'!$A$4:$A$1003=$A174),'Trade Log'!$J$4:$J$1003)))</f>
        <v/>
      </c>
      <c r="T174" s="24" t="n">
        <f aca="false">IF(OR(R174="",R174=0),0,S174/R174)</f>
        <v>0</v>
      </c>
      <c r="U174" s="26" t="str">
        <f aca="false">IF(A175="","",IF(AND(ABS(G175-R174)&lt;0.00000001,ABS(H175-T174)&lt;0.01,ABS(F175-Q174)&lt;0.01),"OK","CHECK NEXT START"))</f>
        <v/>
      </c>
      <c r="V174" s="26" t="str">
        <f aca="false">IF(C174="","",IF(U174="CHECK NEXT START","CHECK",IF(D174="","OPEN","CLOSED")))</f>
        <v/>
      </c>
      <c r="W174" s="27"/>
    </row>
    <row r="175" customFormat="false" ht="15" hidden="false" customHeight="true" outlineLevel="0" collapsed="false">
      <c r="A175" s="19" t="str">
        <f aca="false">IF(C175="","",ROW()-3)</f>
        <v/>
      </c>
      <c r="B175" s="20"/>
      <c r="C175" s="21"/>
      <c r="D175" s="21"/>
      <c r="E175" s="22"/>
      <c r="F175" s="22"/>
      <c r="G175" s="23"/>
      <c r="H175" s="22"/>
      <c r="I175" s="20"/>
      <c r="J175" s="20"/>
      <c r="K175" s="24" t="n">
        <f aca="false">IF(OR(G175="",H175=""),0,G175*H175)</f>
        <v>0</v>
      </c>
      <c r="L175" s="19" t="str">
        <f aca="false">IF(OR(C175="",'Start Here'!$D$12=""),"",MAX(0,INT((IF(D175="",'Start Here'!$D$12,D175)-C175)/7)+1))</f>
        <v/>
      </c>
      <c r="M175" s="24" t="str">
        <f aca="false">IF(L175="","",L175*E175)</f>
        <v/>
      </c>
      <c r="N175" s="24" t="n">
        <f aca="false">SUMIFS('Trade Log'!$E$4:$E$1003,'Trade Log'!$A$4:$A$1003,$A175,'Trade Log'!$C$4:$C$1003,"BUY")</f>
        <v>0</v>
      </c>
      <c r="O175" s="24" t="n">
        <f aca="false">SUMIFS('Trade Log'!$E$4:$E$1003,'Trade Log'!$A$4:$A$1003,$A175,'Trade Log'!$C$4:$C$1003,"TRIM")</f>
        <v>0</v>
      </c>
      <c r="P175" s="24" t="n">
        <f aca="false">SUMIFS('Trade Log'!$F$4:$F$1003,'Trade Log'!$A$4:$A$1003,$A175)</f>
        <v>0</v>
      </c>
      <c r="Q175" s="24" t="str">
        <f aca="false">IF(C175="","",F175+N(M175)+SUMIFS('Trade Log'!$H$4:$H$1003,'Trade Log'!$A$4:$A$1003,$A175))</f>
        <v/>
      </c>
      <c r="R175" s="25" t="str">
        <f aca="false">IF(C175="","",IF(COUNTIF('Trade Log'!$A$4:$A$1003,$A175)=0,G175,LOOKUP(2,1/('Trade Log'!$A$4:$A$1003=$A175),'Trade Log'!$K$4:$K$1003)))</f>
        <v/>
      </c>
      <c r="S175" s="24" t="str">
        <f aca="false">IF(C175="","",IF(COUNTIF('Trade Log'!$A$4:$A$1003,$A175)=0,K175,LOOKUP(2,1/('Trade Log'!$A$4:$A$1003=$A175),'Trade Log'!$J$4:$J$1003)))</f>
        <v/>
      </c>
      <c r="T175" s="24" t="n">
        <f aca="false">IF(OR(R175="",R175=0),0,S175/R175)</f>
        <v>0</v>
      </c>
      <c r="U175" s="26" t="str">
        <f aca="false">IF(A176="","",IF(AND(ABS(G176-R175)&lt;0.00000001,ABS(H176-T175)&lt;0.01,ABS(F176-Q175)&lt;0.01),"OK","CHECK NEXT START"))</f>
        <v/>
      </c>
      <c r="V175" s="26" t="str">
        <f aca="false">IF(C175="","",IF(U175="CHECK NEXT START","CHECK",IF(D175="","OPEN","CLOSED")))</f>
        <v/>
      </c>
      <c r="W175" s="27"/>
    </row>
    <row r="176" customFormat="false" ht="15" hidden="false" customHeight="true" outlineLevel="0" collapsed="false">
      <c r="A176" s="19" t="str">
        <f aca="false">IF(C176="","",ROW()-3)</f>
        <v/>
      </c>
      <c r="B176" s="20"/>
      <c r="C176" s="21"/>
      <c r="D176" s="21"/>
      <c r="E176" s="22"/>
      <c r="F176" s="22"/>
      <c r="G176" s="23"/>
      <c r="H176" s="22"/>
      <c r="I176" s="20"/>
      <c r="J176" s="20"/>
      <c r="K176" s="24" t="n">
        <f aca="false">IF(OR(G176="",H176=""),0,G176*H176)</f>
        <v>0</v>
      </c>
      <c r="L176" s="19" t="str">
        <f aca="false">IF(OR(C176="",'Start Here'!$D$12=""),"",MAX(0,INT((IF(D176="",'Start Here'!$D$12,D176)-C176)/7)+1))</f>
        <v/>
      </c>
      <c r="M176" s="24" t="str">
        <f aca="false">IF(L176="","",L176*E176)</f>
        <v/>
      </c>
      <c r="N176" s="24" t="n">
        <f aca="false">SUMIFS('Trade Log'!$E$4:$E$1003,'Trade Log'!$A$4:$A$1003,$A176,'Trade Log'!$C$4:$C$1003,"BUY")</f>
        <v>0</v>
      </c>
      <c r="O176" s="24" t="n">
        <f aca="false">SUMIFS('Trade Log'!$E$4:$E$1003,'Trade Log'!$A$4:$A$1003,$A176,'Trade Log'!$C$4:$C$1003,"TRIM")</f>
        <v>0</v>
      </c>
      <c r="P176" s="24" t="n">
        <f aca="false">SUMIFS('Trade Log'!$F$4:$F$1003,'Trade Log'!$A$4:$A$1003,$A176)</f>
        <v>0</v>
      </c>
      <c r="Q176" s="24" t="str">
        <f aca="false">IF(C176="","",F176+N(M176)+SUMIFS('Trade Log'!$H$4:$H$1003,'Trade Log'!$A$4:$A$1003,$A176))</f>
        <v/>
      </c>
      <c r="R176" s="25" t="str">
        <f aca="false">IF(C176="","",IF(COUNTIF('Trade Log'!$A$4:$A$1003,$A176)=0,G176,LOOKUP(2,1/('Trade Log'!$A$4:$A$1003=$A176),'Trade Log'!$K$4:$K$1003)))</f>
        <v/>
      </c>
      <c r="S176" s="24" t="str">
        <f aca="false">IF(C176="","",IF(COUNTIF('Trade Log'!$A$4:$A$1003,$A176)=0,K176,LOOKUP(2,1/('Trade Log'!$A$4:$A$1003=$A176),'Trade Log'!$J$4:$J$1003)))</f>
        <v/>
      </c>
      <c r="T176" s="24" t="n">
        <f aca="false">IF(OR(R176="",R176=0),0,S176/R176)</f>
        <v>0</v>
      </c>
      <c r="U176" s="26" t="str">
        <f aca="false">IF(A177="","",IF(AND(ABS(G177-R176)&lt;0.00000001,ABS(H177-T176)&lt;0.01,ABS(F177-Q176)&lt;0.01),"OK","CHECK NEXT START"))</f>
        <v/>
      </c>
      <c r="V176" s="26" t="str">
        <f aca="false">IF(C176="","",IF(U176="CHECK NEXT START","CHECK",IF(D176="","OPEN","CLOSED")))</f>
        <v/>
      </c>
      <c r="W176" s="27"/>
    </row>
    <row r="177" customFormat="false" ht="15" hidden="false" customHeight="true" outlineLevel="0" collapsed="false">
      <c r="A177" s="19" t="str">
        <f aca="false">IF(C177="","",ROW()-3)</f>
        <v/>
      </c>
      <c r="B177" s="20"/>
      <c r="C177" s="21"/>
      <c r="D177" s="21"/>
      <c r="E177" s="22"/>
      <c r="F177" s="22"/>
      <c r="G177" s="23"/>
      <c r="H177" s="22"/>
      <c r="I177" s="20"/>
      <c r="J177" s="20"/>
      <c r="K177" s="24" t="n">
        <f aca="false">IF(OR(G177="",H177=""),0,G177*H177)</f>
        <v>0</v>
      </c>
      <c r="L177" s="19" t="str">
        <f aca="false">IF(OR(C177="",'Start Here'!$D$12=""),"",MAX(0,INT((IF(D177="",'Start Here'!$D$12,D177)-C177)/7)+1))</f>
        <v/>
      </c>
      <c r="M177" s="24" t="str">
        <f aca="false">IF(L177="","",L177*E177)</f>
        <v/>
      </c>
      <c r="N177" s="24" t="n">
        <f aca="false">SUMIFS('Trade Log'!$E$4:$E$1003,'Trade Log'!$A$4:$A$1003,$A177,'Trade Log'!$C$4:$C$1003,"BUY")</f>
        <v>0</v>
      </c>
      <c r="O177" s="24" t="n">
        <f aca="false">SUMIFS('Trade Log'!$E$4:$E$1003,'Trade Log'!$A$4:$A$1003,$A177,'Trade Log'!$C$4:$C$1003,"TRIM")</f>
        <v>0</v>
      </c>
      <c r="P177" s="24" t="n">
        <f aca="false">SUMIFS('Trade Log'!$F$4:$F$1003,'Trade Log'!$A$4:$A$1003,$A177)</f>
        <v>0</v>
      </c>
      <c r="Q177" s="24" t="str">
        <f aca="false">IF(C177="","",F177+N(M177)+SUMIFS('Trade Log'!$H$4:$H$1003,'Trade Log'!$A$4:$A$1003,$A177))</f>
        <v/>
      </c>
      <c r="R177" s="25" t="str">
        <f aca="false">IF(C177="","",IF(COUNTIF('Trade Log'!$A$4:$A$1003,$A177)=0,G177,LOOKUP(2,1/('Trade Log'!$A$4:$A$1003=$A177),'Trade Log'!$K$4:$K$1003)))</f>
        <v/>
      </c>
      <c r="S177" s="24" t="str">
        <f aca="false">IF(C177="","",IF(COUNTIF('Trade Log'!$A$4:$A$1003,$A177)=0,K177,LOOKUP(2,1/('Trade Log'!$A$4:$A$1003=$A177),'Trade Log'!$J$4:$J$1003)))</f>
        <v/>
      </c>
      <c r="T177" s="24" t="n">
        <f aca="false">IF(OR(R177="",R177=0),0,S177/R177)</f>
        <v>0</v>
      </c>
      <c r="U177" s="26" t="str">
        <f aca="false">IF(A178="","",IF(AND(ABS(G178-R177)&lt;0.00000001,ABS(H178-T177)&lt;0.01,ABS(F178-Q177)&lt;0.01),"OK","CHECK NEXT START"))</f>
        <v/>
      </c>
      <c r="V177" s="26" t="str">
        <f aca="false">IF(C177="","",IF(U177="CHECK NEXT START","CHECK",IF(D177="","OPEN","CLOSED")))</f>
        <v/>
      </c>
      <c r="W177" s="27"/>
    </row>
    <row r="178" customFormat="false" ht="15" hidden="false" customHeight="true" outlineLevel="0" collapsed="false">
      <c r="A178" s="19" t="str">
        <f aca="false">IF(C178="","",ROW()-3)</f>
        <v/>
      </c>
      <c r="B178" s="20"/>
      <c r="C178" s="21"/>
      <c r="D178" s="21"/>
      <c r="E178" s="22"/>
      <c r="F178" s="22"/>
      <c r="G178" s="23"/>
      <c r="H178" s="22"/>
      <c r="I178" s="20"/>
      <c r="J178" s="20"/>
      <c r="K178" s="24" t="n">
        <f aca="false">IF(OR(G178="",H178=""),0,G178*H178)</f>
        <v>0</v>
      </c>
      <c r="L178" s="19" t="str">
        <f aca="false">IF(OR(C178="",'Start Here'!$D$12=""),"",MAX(0,INT((IF(D178="",'Start Here'!$D$12,D178)-C178)/7)+1))</f>
        <v/>
      </c>
      <c r="M178" s="24" t="str">
        <f aca="false">IF(L178="","",L178*E178)</f>
        <v/>
      </c>
      <c r="N178" s="24" t="n">
        <f aca="false">SUMIFS('Trade Log'!$E$4:$E$1003,'Trade Log'!$A$4:$A$1003,$A178,'Trade Log'!$C$4:$C$1003,"BUY")</f>
        <v>0</v>
      </c>
      <c r="O178" s="24" t="n">
        <f aca="false">SUMIFS('Trade Log'!$E$4:$E$1003,'Trade Log'!$A$4:$A$1003,$A178,'Trade Log'!$C$4:$C$1003,"TRIM")</f>
        <v>0</v>
      </c>
      <c r="P178" s="24" t="n">
        <f aca="false">SUMIFS('Trade Log'!$F$4:$F$1003,'Trade Log'!$A$4:$A$1003,$A178)</f>
        <v>0</v>
      </c>
      <c r="Q178" s="24" t="str">
        <f aca="false">IF(C178="","",F178+N(M178)+SUMIFS('Trade Log'!$H$4:$H$1003,'Trade Log'!$A$4:$A$1003,$A178))</f>
        <v/>
      </c>
      <c r="R178" s="25" t="str">
        <f aca="false">IF(C178="","",IF(COUNTIF('Trade Log'!$A$4:$A$1003,$A178)=0,G178,LOOKUP(2,1/('Trade Log'!$A$4:$A$1003=$A178),'Trade Log'!$K$4:$K$1003)))</f>
        <v/>
      </c>
      <c r="S178" s="24" t="str">
        <f aca="false">IF(C178="","",IF(COUNTIF('Trade Log'!$A$4:$A$1003,$A178)=0,K178,LOOKUP(2,1/('Trade Log'!$A$4:$A$1003=$A178),'Trade Log'!$J$4:$J$1003)))</f>
        <v/>
      </c>
      <c r="T178" s="24" t="n">
        <f aca="false">IF(OR(R178="",R178=0),0,S178/R178)</f>
        <v>0</v>
      </c>
      <c r="U178" s="26" t="str">
        <f aca="false">IF(A179="","",IF(AND(ABS(G179-R178)&lt;0.00000001,ABS(H179-T178)&lt;0.01,ABS(F179-Q178)&lt;0.01),"OK","CHECK NEXT START"))</f>
        <v/>
      </c>
      <c r="V178" s="26" t="str">
        <f aca="false">IF(C178="","",IF(U178="CHECK NEXT START","CHECK",IF(D178="","OPEN","CLOSED")))</f>
        <v/>
      </c>
      <c r="W178" s="27"/>
    </row>
    <row r="179" customFormat="false" ht="15" hidden="false" customHeight="true" outlineLevel="0" collapsed="false">
      <c r="A179" s="19" t="str">
        <f aca="false">IF(C179="","",ROW()-3)</f>
        <v/>
      </c>
      <c r="B179" s="20"/>
      <c r="C179" s="21"/>
      <c r="D179" s="21"/>
      <c r="E179" s="22"/>
      <c r="F179" s="22"/>
      <c r="G179" s="23"/>
      <c r="H179" s="22"/>
      <c r="I179" s="20"/>
      <c r="J179" s="20"/>
      <c r="K179" s="24" t="n">
        <f aca="false">IF(OR(G179="",H179=""),0,G179*H179)</f>
        <v>0</v>
      </c>
      <c r="L179" s="19" t="str">
        <f aca="false">IF(OR(C179="",'Start Here'!$D$12=""),"",MAX(0,INT((IF(D179="",'Start Here'!$D$12,D179)-C179)/7)+1))</f>
        <v/>
      </c>
      <c r="M179" s="24" t="str">
        <f aca="false">IF(L179="","",L179*E179)</f>
        <v/>
      </c>
      <c r="N179" s="24" t="n">
        <f aca="false">SUMIFS('Trade Log'!$E$4:$E$1003,'Trade Log'!$A$4:$A$1003,$A179,'Trade Log'!$C$4:$C$1003,"BUY")</f>
        <v>0</v>
      </c>
      <c r="O179" s="24" t="n">
        <f aca="false">SUMIFS('Trade Log'!$E$4:$E$1003,'Trade Log'!$A$4:$A$1003,$A179,'Trade Log'!$C$4:$C$1003,"TRIM")</f>
        <v>0</v>
      </c>
      <c r="P179" s="24" t="n">
        <f aca="false">SUMIFS('Trade Log'!$F$4:$F$1003,'Trade Log'!$A$4:$A$1003,$A179)</f>
        <v>0</v>
      </c>
      <c r="Q179" s="24" t="str">
        <f aca="false">IF(C179="","",F179+N(M179)+SUMIFS('Trade Log'!$H$4:$H$1003,'Trade Log'!$A$4:$A$1003,$A179))</f>
        <v/>
      </c>
      <c r="R179" s="25" t="str">
        <f aca="false">IF(C179="","",IF(COUNTIF('Trade Log'!$A$4:$A$1003,$A179)=0,G179,LOOKUP(2,1/('Trade Log'!$A$4:$A$1003=$A179),'Trade Log'!$K$4:$K$1003)))</f>
        <v/>
      </c>
      <c r="S179" s="24" t="str">
        <f aca="false">IF(C179="","",IF(COUNTIF('Trade Log'!$A$4:$A$1003,$A179)=0,K179,LOOKUP(2,1/('Trade Log'!$A$4:$A$1003=$A179),'Trade Log'!$J$4:$J$1003)))</f>
        <v/>
      </c>
      <c r="T179" s="24" t="n">
        <f aca="false">IF(OR(R179="",R179=0),0,S179/R179)</f>
        <v>0</v>
      </c>
      <c r="U179" s="26" t="str">
        <f aca="false">IF(A180="","",IF(AND(ABS(G180-R179)&lt;0.00000001,ABS(H180-T179)&lt;0.01,ABS(F180-Q179)&lt;0.01),"OK","CHECK NEXT START"))</f>
        <v/>
      </c>
      <c r="V179" s="26" t="str">
        <f aca="false">IF(C179="","",IF(U179="CHECK NEXT START","CHECK",IF(D179="","OPEN","CLOSED")))</f>
        <v/>
      </c>
      <c r="W179" s="27"/>
    </row>
    <row r="180" customFormat="false" ht="15" hidden="false" customHeight="true" outlineLevel="0" collapsed="false">
      <c r="A180" s="19" t="str">
        <f aca="false">IF(C180="","",ROW()-3)</f>
        <v/>
      </c>
      <c r="B180" s="20"/>
      <c r="C180" s="21"/>
      <c r="D180" s="21"/>
      <c r="E180" s="22"/>
      <c r="F180" s="22"/>
      <c r="G180" s="23"/>
      <c r="H180" s="22"/>
      <c r="I180" s="20"/>
      <c r="J180" s="20"/>
      <c r="K180" s="24" t="n">
        <f aca="false">IF(OR(G180="",H180=""),0,G180*H180)</f>
        <v>0</v>
      </c>
      <c r="L180" s="19" t="str">
        <f aca="false">IF(OR(C180="",'Start Here'!$D$12=""),"",MAX(0,INT((IF(D180="",'Start Here'!$D$12,D180)-C180)/7)+1))</f>
        <v/>
      </c>
      <c r="M180" s="24" t="str">
        <f aca="false">IF(L180="","",L180*E180)</f>
        <v/>
      </c>
      <c r="N180" s="24" t="n">
        <f aca="false">SUMIFS('Trade Log'!$E$4:$E$1003,'Trade Log'!$A$4:$A$1003,$A180,'Trade Log'!$C$4:$C$1003,"BUY")</f>
        <v>0</v>
      </c>
      <c r="O180" s="24" t="n">
        <f aca="false">SUMIFS('Trade Log'!$E$4:$E$1003,'Trade Log'!$A$4:$A$1003,$A180,'Trade Log'!$C$4:$C$1003,"TRIM")</f>
        <v>0</v>
      </c>
      <c r="P180" s="24" t="n">
        <f aca="false">SUMIFS('Trade Log'!$F$4:$F$1003,'Trade Log'!$A$4:$A$1003,$A180)</f>
        <v>0</v>
      </c>
      <c r="Q180" s="24" t="str">
        <f aca="false">IF(C180="","",F180+N(M180)+SUMIFS('Trade Log'!$H$4:$H$1003,'Trade Log'!$A$4:$A$1003,$A180))</f>
        <v/>
      </c>
      <c r="R180" s="25" t="str">
        <f aca="false">IF(C180="","",IF(COUNTIF('Trade Log'!$A$4:$A$1003,$A180)=0,G180,LOOKUP(2,1/('Trade Log'!$A$4:$A$1003=$A180),'Trade Log'!$K$4:$K$1003)))</f>
        <v/>
      </c>
      <c r="S180" s="24" t="str">
        <f aca="false">IF(C180="","",IF(COUNTIF('Trade Log'!$A$4:$A$1003,$A180)=0,K180,LOOKUP(2,1/('Trade Log'!$A$4:$A$1003=$A180),'Trade Log'!$J$4:$J$1003)))</f>
        <v/>
      </c>
      <c r="T180" s="24" t="n">
        <f aca="false">IF(OR(R180="",R180=0),0,S180/R180)</f>
        <v>0</v>
      </c>
      <c r="U180" s="26" t="str">
        <f aca="false">IF(A181="","",IF(AND(ABS(G181-R180)&lt;0.00000001,ABS(H181-T180)&lt;0.01,ABS(F181-Q180)&lt;0.01),"OK","CHECK NEXT START"))</f>
        <v/>
      </c>
      <c r="V180" s="26" t="str">
        <f aca="false">IF(C180="","",IF(U180="CHECK NEXT START","CHECK",IF(D180="","OPEN","CLOSED")))</f>
        <v/>
      </c>
      <c r="W180" s="27"/>
    </row>
    <row r="181" customFormat="false" ht="15" hidden="false" customHeight="true" outlineLevel="0" collapsed="false">
      <c r="A181" s="19" t="str">
        <f aca="false">IF(C181="","",ROW()-3)</f>
        <v/>
      </c>
      <c r="B181" s="20"/>
      <c r="C181" s="21"/>
      <c r="D181" s="21"/>
      <c r="E181" s="22"/>
      <c r="F181" s="22"/>
      <c r="G181" s="23"/>
      <c r="H181" s="22"/>
      <c r="I181" s="20"/>
      <c r="J181" s="20"/>
      <c r="K181" s="24" t="n">
        <f aca="false">IF(OR(G181="",H181=""),0,G181*H181)</f>
        <v>0</v>
      </c>
      <c r="L181" s="19" t="str">
        <f aca="false">IF(OR(C181="",'Start Here'!$D$12=""),"",MAX(0,INT((IF(D181="",'Start Here'!$D$12,D181)-C181)/7)+1))</f>
        <v/>
      </c>
      <c r="M181" s="24" t="str">
        <f aca="false">IF(L181="","",L181*E181)</f>
        <v/>
      </c>
      <c r="N181" s="24" t="n">
        <f aca="false">SUMIFS('Trade Log'!$E$4:$E$1003,'Trade Log'!$A$4:$A$1003,$A181,'Trade Log'!$C$4:$C$1003,"BUY")</f>
        <v>0</v>
      </c>
      <c r="O181" s="24" t="n">
        <f aca="false">SUMIFS('Trade Log'!$E$4:$E$1003,'Trade Log'!$A$4:$A$1003,$A181,'Trade Log'!$C$4:$C$1003,"TRIM")</f>
        <v>0</v>
      </c>
      <c r="P181" s="24" t="n">
        <f aca="false">SUMIFS('Trade Log'!$F$4:$F$1003,'Trade Log'!$A$4:$A$1003,$A181)</f>
        <v>0</v>
      </c>
      <c r="Q181" s="24" t="str">
        <f aca="false">IF(C181="","",F181+N(M181)+SUMIFS('Trade Log'!$H$4:$H$1003,'Trade Log'!$A$4:$A$1003,$A181))</f>
        <v/>
      </c>
      <c r="R181" s="25" t="str">
        <f aca="false">IF(C181="","",IF(COUNTIF('Trade Log'!$A$4:$A$1003,$A181)=0,G181,LOOKUP(2,1/('Trade Log'!$A$4:$A$1003=$A181),'Trade Log'!$K$4:$K$1003)))</f>
        <v/>
      </c>
      <c r="S181" s="24" t="str">
        <f aca="false">IF(C181="","",IF(COUNTIF('Trade Log'!$A$4:$A$1003,$A181)=0,K181,LOOKUP(2,1/('Trade Log'!$A$4:$A$1003=$A181),'Trade Log'!$J$4:$J$1003)))</f>
        <v/>
      </c>
      <c r="T181" s="24" t="n">
        <f aca="false">IF(OR(R181="",R181=0),0,S181/R181)</f>
        <v>0</v>
      </c>
      <c r="U181" s="26" t="str">
        <f aca="false">IF(A182="","",IF(AND(ABS(G182-R181)&lt;0.00000001,ABS(H182-T181)&lt;0.01,ABS(F182-Q181)&lt;0.01),"OK","CHECK NEXT START"))</f>
        <v/>
      </c>
      <c r="V181" s="26" t="str">
        <f aca="false">IF(C181="","",IF(U181="CHECK NEXT START","CHECK",IF(D181="","OPEN","CLOSED")))</f>
        <v/>
      </c>
      <c r="W181" s="27"/>
    </row>
    <row r="182" customFormat="false" ht="15" hidden="false" customHeight="true" outlineLevel="0" collapsed="false">
      <c r="A182" s="19" t="str">
        <f aca="false">IF(C182="","",ROW()-3)</f>
        <v/>
      </c>
      <c r="B182" s="20"/>
      <c r="C182" s="21"/>
      <c r="D182" s="21"/>
      <c r="E182" s="22"/>
      <c r="F182" s="22"/>
      <c r="G182" s="23"/>
      <c r="H182" s="22"/>
      <c r="I182" s="20"/>
      <c r="J182" s="20"/>
      <c r="K182" s="24" t="n">
        <f aca="false">IF(OR(G182="",H182=""),0,G182*H182)</f>
        <v>0</v>
      </c>
      <c r="L182" s="19" t="str">
        <f aca="false">IF(OR(C182="",'Start Here'!$D$12=""),"",MAX(0,INT((IF(D182="",'Start Here'!$D$12,D182)-C182)/7)+1))</f>
        <v/>
      </c>
      <c r="M182" s="24" t="str">
        <f aca="false">IF(L182="","",L182*E182)</f>
        <v/>
      </c>
      <c r="N182" s="24" t="n">
        <f aca="false">SUMIFS('Trade Log'!$E$4:$E$1003,'Trade Log'!$A$4:$A$1003,$A182,'Trade Log'!$C$4:$C$1003,"BUY")</f>
        <v>0</v>
      </c>
      <c r="O182" s="24" t="n">
        <f aca="false">SUMIFS('Trade Log'!$E$4:$E$1003,'Trade Log'!$A$4:$A$1003,$A182,'Trade Log'!$C$4:$C$1003,"TRIM")</f>
        <v>0</v>
      </c>
      <c r="P182" s="24" t="n">
        <f aca="false">SUMIFS('Trade Log'!$F$4:$F$1003,'Trade Log'!$A$4:$A$1003,$A182)</f>
        <v>0</v>
      </c>
      <c r="Q182" s="24" t="str">
        <f aca="false">IF(C182="","",F182+N(M182)+SUMIFS('Trade Log'!$H$4:$H$1003,'Trade Log'!$A$4:$A$1003,$A182))</f>
        <v/>
      </c>
      <c r="R182" s="25" t="str">
        <f aca="false">IF(C182="","",IF(COUNTIF('Trade Log'!$A$4:$A$1003,$A182)=0,G182,LOOKUP(2,1/('Trade Log'!$A$4:$A$1003=$A182),'Trade Log'!$K$4:$K$1003)))</f>
        <v/>
      </c>
      <c r="S182" s="24" t="str">
        <f aca="false">IF(C182="","",IF(COUNTIF('Trade Log'!$A$4:$A$1003,$A182)=0,K182,LOOKUP(2,1/('Trade Log'!$A$4:$A$1003=$A182),'Trade Log'!$J$4:$J$1003)))</f>
        <v/>
      </c>
      <c r="T182" s="24" t="n">
        <f aca="false">IF(OR(R182="",R182=0),0,S182/R182)</f>
        <v>0</v>
      </c>
      <c r="U182" s="26" t="str">
        <f aca="false">IF(A183="","",IF(AND(ABS(G183-R182)&lt;0.00000001,ABS(H183-T182)&lt;0.01,ABS(F183-Q182)&lt;0.01),"OK","CHECK NEXT START"))</f>
        <v/>
      </c>
      <c r="V182" s="26" t="str">
        <f aca="false">IF(C182="","",IF(U182="CHECK NEXT START","CHECK",IF(D182="","OPEN","CLOSED")))</f>
        <v/>
      </c>
      <c r="W182" s="27"/>
    </row>
    <row r="183" customFormat="false" ht="15" hidden="false" customHeight="true" outlineLevel="0" collapsed="false">
      <c r="A183" s="19" t="str">
        <f aca="false">IF(C183="","",ROW()-3)</f>
        <v/>
      </c>
      <c r="B183" s="20"/>
      <c r="C183" s="21"/>
      <c r="D183" s="21"/>
      <c r="E183" s="22"/>
      <c r="F183" s="22"/>
      <c r="G183" s="23"/>
      <c r="H183" s="22"/>
      <c r="I183" s="20"/>
      <c r="J183" s="20"/>
      <c r="K183" s="24" t="n">
        <f aca="false">IF(OR(G183="",H183=""),0,G183*H183)</f>
        <v>0</v>
      </c>
      <c r="L183" s="19" t="str">
        <f aca="false">IF(OR(C183="",'Start Here'!$D$12=""),"",MAX(0,INT((IF(D183="",'Start Here'!$D$12,D183)-C183)/7)+1))</f>
        <v/>
      </c>
      <c r="M183" s="24" t="str">
        <f aca="false">IF(L183="","",L183*E183)</f>
        <v/>
      </c>
      <c r="N183" s="24" t="n">
        <f aca="false">SUMIFS('Trade Log'!$E$4:$E$1003,'Trade Log'!$A$4:$A$1003,$A183,'Trade Log'!$C$4:$C$1003,"BUY")</f>
        <v>0</v>
      </c>
      <c r="O183" s="24" t="n">
        <f aca="false">SUMIFS('Trade Log'!$E$4:$E$1003,'Trade Log'!$A$4:$A$1003,$A183,'Trade Log'!$C$4:$C$1003,"TRIM")</f>
        <v>0</v>
      </c>
      <c r="P183" s="24" t="n">
        <f aca="false">SUMIFS('Trade Log'!$F$4:$F$1003,'Trade Log'!$A$4:$A$1003,$A183)</f>
        <v>0</v>
      </c>
      <c r="Q183" s="24" t="str">
        <f aca="false">IF(C183="","",F183+N(M183)+SUMIFS('Trade Log'!$H$4:$H$1003,'Trade Log'!$A$4:$A$1003,$A183))</f>
        <v/>
      </c>
      <c r="R183" s="25" t="str">
        <f aca="false">IF(C183="","",IF(COUNTIF('Trade Log'!$A$4:$A$1003,$A183)=0,G183,LOOKUP(2,1/('Trade Log'!$A$4:$A$1003=$A183),'Trade Log'!$K$4:$K$1003)))</f>
        <v/>
      </c>
      <c r="S183" s="24" t="str">
        <f aca="false">IF(C183="","",IF(COUNTIF('Trade Log'!$A$4:$A$1003,$A183)=0,K183,LOOKUP(2,1/('Trade Log'!$A$4:$A$1003=$A183),'Trade Log'!$J$4:$J$1003)))</f>
        <v/>
      </c>
      <c r="T183" s="24" t="n">
        <f aca="false">IF(OR(R183="",R183=0),0,S183/R183)</f>
        <v>0</v>
      </c>
      <c r="U183" s="26" t="str">
        <f aca="false">IF(A184="","",IF(AND(ABS(G184-R183)&lt;0.00000001,ABS(H184-T183)&lt;0.01,ABS(F184-Q183)&lt;0.01),"OK","CHECK NEXT START"))</f>
        <v/>
      </c>
      <c r="V183" s="26" t="str">
        <f aca="false">IF(C183="","",IF(U183="CHECK NEXT START","CHECK",IF(D183="","OPEN","CLOSED")))</f>
        <v/>
      </c>
      <c r="W183" s="27"/>
    </row>
    <row r="184" customFormat="false" ht="15" hidden="false" customHeight="true" outlineLevel="0" collapsed="false">
      <c r="A184" s="19" t="str">
        <f aca="false">IF(C184="","",ROW()-3)</f>
        <v/>
      </c>
      <c r="B184" s="20"/>
      <c r="C184" s="21"/>
      <c r="D184" s="21"/>
      <c r="E184" s="22"/>
      <c r="F184" s="22"/>
      <c r="G184" s="23"/>
      <c r="H184" s="22"/>
      <c r="I184" s="20"/>
      <c r="J184" s="20"/>
      <c r="K184" s="24" t="n">
        <f aca="false">IF(OR(G184="",H184=""),0,G184*H184)</f>
        <v>0</v>
      </c>
      <c r="L184" s="19" t="str">
        <f aca="false">IF(OR(C184="",'Start Here'!$D$12=""),"",MAX(0,INT((IF(D184="",'Start Here'!$D$12,D184)-C184)/7)+1))</f>
        <v/>
      </c>
      <c r="M184" s="24" t="str">
        <f aca="false">IF(L184="","",L184*E184)</f>
        <v/>
      </c>
      <c r="N184" s="24" t="n">
        <f aca="false">SUMIFS('Trade Log'!$E$4:$E$1003,'Trade Log'!$A$4:$A$1003,$A184,'Trade Log'!$C$4:$C$1003,"BUY")</f>
        <v>0</v>
      </c>
      <c r="O184" s="24" t="n">
        <f aca="false">SUMIFS('Trade Log'!$E$4:$E$1003,'Trade Log'!$A$4:$A$1003,$A184,'Trade Log'!$C$4:$C$1003,"TRIM")</f>
        <v>0</v>
      </c>
      <c r="P184" s="24" t="n">
        <f aca="false">SUMIFS('Trade Log'!$F$4:$F$1003,'Trade Log'!$A$4:$A$1003,$A184)</f>
        <v>0</v>
      </c>
      <c r="Q184" s="24" t="str">
        <f aca="false">IF(C184="","",F184+N(M184)+SUMIFS('Trade Log'!$H$4:$H$1003,'Trade Log'!$A$4:$A$1003,$A184))</f>
        <v/>
      </c>
      <c r="R184" s="25" t="str">
        <f aca="false">IF(C184="","",IF(COUNTIF('Trade Log'!$A$4:$A$1003,$A184)=0,G184,LOOKUP(2,1/('Trade Log'!$A$4:$A$1003=$A184),'Trade Log'!$K$4:$K$1003)))</f>
        <v/>
      </c>
      <c r="S184" s="24" t="str">
        <f aca="false">IF(C184="","",IF(COUNTIF('Trade Log'!$A$4:$A$1003,$A184)=0,K184,LOOKUP(2,1/('Trade Log'!$A$4:$A$1003=$A184),'Trade Log'!$J$4:$J$1003)))</f>
        <v/>
      </c>
      <c r="T184" s="24" t="n">
        <f aca="false">IF(OR(R184="",R184=0),0,S184/R184)</f>
        <v>0</v>
      </c>
      <c r="U184" s="26" t="str">
        <f aca="false">IF(A185="","",IF(AND(ABS(G185-R184)&lt;0.00000001,ABS(H185-T184)&lt;0.01,ABS(F185-Q184)&lt;0.01),"OK","CHECK NEXT START"))</f>
        <v/>
      </c>
      <c r="V184" s="26" t="str">
        <f aca="false">IF(C184="","",IF(U184="CHECK NEXT START","CHECK",IF(D184="","OPEN","CLOSED")))</f>
        <v/>
      </c>
      <c r="W184" s="27"/>
    </row>
    <row r="185" customFormat="false" ht="15" hidden="false" customHeight="true" outlineLevel="0" collapsed="false">
      <c r="A185" s="19" t="str">
        <f aca="false">IF(C185="","",ROW()-3)</f>
        <v/>
      </c>
      <c r="B185" s="20"/>
      <c r="C185" s="21"/>
      <c r="D185" s="21"/>
      <c r="E185" s="22"/>
      <c r="F185" s="22"/>
      <c r="G185" s="23"/>
      <c r="H185" s="22"/>
      <c r="I185" s="20"/>
      <c r="J185" s="20"/>
      <c r="K185" s="24" t="n">
        <f aca="false">IF(OR(G185="",H185=""),0,G185*H185)</f>
        <v>0</v>
      </c>
      <c r="L185" s="19" t="str">
        <f aca="false">IF(OR(C185="",'Start Here'!$D$12=""),"",MAX(0,INT((IF(D185="",'Start Here'!$D$12,D185)-C185)/7)+1))</f>
        <v/>
      </c>
      <c r="M185" s="24" t="str">
        <f aca="false">IF(L185="","",L185*E185)</f>
        <v/>
      </c>
      <c r="N185" s="24" t="n">
        <f aca="false">SUMIFS('Trade Log'!$E$4:$E$1003,'Trade Log'!$A$4:$A$1003,$A185,'Trade Log'!$C$4:$C$1003,"BUY")</f>
        <v>0</v>
      </c>
      <c r="O185" s="24" t="n">
        <f aca="false">SUMIFS('Trade Log'!$E$4:$E$1003,'Trade Log'!$A$4:$A$1003,$A185,'Trade Log'!$C$4:$C$1003,"TRIM")</f>
        <v>0</v>
      </c>
      <c r="P185" s="24" t="n">
        <f aca="false">SUMIFS('Trade Log'!$F$4:$F$1003,'Trade Log'!$A$4:$A$1003,$A185)</f>
        <v>0</v>
      </c>
      <c r="Q185" s="24" t="str">
        <f aca="false">IF(C185="","",F185+N(M185)+SUMIFS('Trade Log'!$H$4:$H$1003,'Trade Log'!$A$4:$A$1003,$A185))</f>
        <v/>
      </c>
      <c r="R185" s="25" t="str">
        <f aca="false">IF(C185="","",IF(COUNTIF('Trade Log'!$A$4:$A$1003,$A185)=0,G185,LOOKUP(2,1/('Trade Log'!$A$4:$A$1003=$A185),'Trade Log'!$K$4:$K$1003)))</f>
        <v/>
      </c>
      <c r="S185" s="24" t="str">
        <f aca="false">IF(C185="","",IF(COUNTIF('Trade Log'!$A$4:$A$1003,$A185)=0,K185,LOOKUP(2,1/('Trade Log'!$A$4:$A$1003=$A185),'Trade Log'!$J$4:$J$1003)))</f>
        <v/>
      </c>
      <c r="T185" s="24" t="n">
        <f aca="false">IF(OR(R185="",R185=0),0,S185/R185)</f>
        <v>0</v>
      </c>
      <c r="U185" s="26" t="str">
        <f aca="false">IF(A186="","",IF(AND(ABS(G186-R185)&lt;0.00000001,ABS(H186-T185)&lt;0.01,ABS(F186-Q185)&lt;0.01),"OK","CHECK NEXT START"))</f>
        <v/>
      </c>
      <c r="V185" s="26" t="str">
        <f aca="false">IF(C185="","",IF(U185="CHECK NEXT START","CHECK",IF(D185="","OPEN","CLOSED")))</f>
        <v/>
      </c>
      <c r="W185" s="27"/>
    </row>
    <row r="186" customFormat="false" ht="15" hidden="false" customHeight="true" outlineLevel="0" collapsed="false">
      <c r="A186" s="19" t="str">
        <f aca="false">IF(C186="","",ROW()-3)</f>
        <v/>
      </c>
      <c r="B186" s="20"/>
      <c r="C186" s="21"/>
      <c r="D186" s="21"/>
      <c r="E186" s="22"/>
      <c r="F186" s="22"/>
      <c r="G186" s="23"/>
      <c r="H186" s="22"/>
      <c r="I186" s="20"/>
      <c r="J186" s="20"/>
      <c r="K186" s="24" t="n">
        <f aca="false">IF(OR(G186="",H186=""),0,G186*H186)</f>
        <v>0</v>
      </c>
      <c r="L186" s="19" t="str">
        <f aca="false">IF(OR(C186="",'Start Here'!$D$12=""),"",MAX(0,INT((IF(D186="",'Start Here'!$D$12,D186)-C186)/7)+1))</f>
        <v/>
      </c>
      <c r="M186" s="24" t="str">
        <f aca="false">IF(L186="","",L186*E186)</f>
        <v/>
      </c>
      <c r="N186" s="24" t="n">
        <f aca="false">SUMIFS('Trade Log'!$E$4:$E$1003,'Trade Log'!$A$4:$A$1003,$A186,'Trade Log'!$C$4:$C$1003,"BUY")</f>
        <v>0</v>
      </c>
      <c r="O186" s="24" t="n">
        <f aca="false">SUMIFS('Trade Log'!$E$4:$E$1003,'Trade Log'!$A$4:$A$1003,$A186,'Trade Log'!$C$4:$C$1003,"TRIM")</f>
        <v>0</v>
      </c>
      <c r="P186" s="24" t="n">
        <f aca="false">SUMIFS('Trade Log'!$F$4:$F$1003,'Trade Log'!$A$4:$A$1003,$A186)</f>
        <v>0</v>
      </c>
      <c r="Q186" s="24" t="str">
        <f aca="false">IF(C186="","",F186+N(M186)+SUMIFS('Trade Log'!$H$4:$H$1003,'Trade Log'!$A$4:$A$1003,$A186))</f>
        <v/>
      </c>
      <c r="R186" s="25" t="str">
        <f aca="false">IF(C186="","",IF(COUNTIF('Trade Log'!$A$4:$A$1003,$A186)=0,G186,LOOKUP(2,1/('Trade Log'!$A$4:$A$1003=$A186),'Trade Log'!$K$4:$K$1003)))</f>
        <v/>
      </c>
      <c r="S186" s="24" t="str">
        <f aca="false">IF(C186="","",IF(COUNTIF('Trade Log'!$A$4:$A$1003,$A186)=0,K186,LOOKUP(2,1/('Trade Log'!$A$4:$A$1003=$A186),'Trade Log'!$J$4:$J$1003)))</f>
        <v/>
      </c>
      <c r="T186" s="24" t="n">
        <f aca="false">IF(OR(R186="",R186=0),0,S186/R186)</f>
        <v>0</v>
      </c>
      <c r="U186" s="26" t="str">
        <f aca="false">IF(A187="","",IF(AND(ABS(G187-R186)&lt;0.00000001,ABS(H187-T186)&lt;0.01,ABS(F187-Q186)&lt;0.01),"OK","CHECK NEXT START"))</f>
        <v/>
      </c>
      <c r="V186" s="26" t="str">
        <f aca="false">IF(C186="","",IF(U186="CHECK NEXT START","CHECK",IF(D186="","OPEN","CLOSED")))</f>
        <v/>
      </c>
      <c r="W186" s="27"/>
    </row>
    <row r="187" customFormat="false" ht="15" hidden="false" customHeight="true" outlineLevel="0" collapsed="false">
      <c r="A187" s="19" t="str">
        <f aca="false">IF(C187="","",ROW()-3)</f>
        <v/>
      </c>
      <c r="B187" s="20"/>
      <c r="C187" s="21"/>
      <c r="D187" s="21"/>
      <c r="E187" s="22"/>
      <c r="F187" s="22"/>
      <c r="G187" s="23"/>
      <c r="H187" s="22"/>
      <c r="I187" s="20"/>
      <c r="J187" s="20"/>
      <c r="K187" s="24" t="n">
        <f aca="false">IF(OR(G187="",H187=""),0,G187*H187)</f>
        <v>0</v>
      </c>
      <c r="L187" s="19" t="str">
        <f aca="false">IF(OR(C187="",'Start Here'!$D$12=""),"",MAX(0,INT((IF(D187="",'Start Here'!$D$12,D187)-C187)/7)+1))</f>
        <v/>
      </c>
      <c r="M187" s="24" t="str">
        <f aca="false">IF(L187="","",L187*E187)</f>
        <v/>
      </c>
      <c r="N187" s="24" t="n">
        <f aca="false">SUMIFS('Trade Log'!$E$4:$E$1003,'Trade Log'!$A$4:$A$1003,$A187,'Trade Log'!$C$4:$C$1003,"BUY")</f>
        <v>0</v>
      </c>
      <c r="O187" s="24" t="n">
        <f aca="false">SUMIFS('Trade Log'!$E$4:$E$1003,'Trade Log'!$A$4:$A$1003,$A187,'Trade Log'!$C$4:$C$1003,"TRIM")</f>
        <v>0</v>
      </c>
      <c r="P187" s="24" t="n">
        <f aca="false">SUMIFS('Trade Log'!$F$4:$F$1003,'Trade Log'!$A$4:$A$1003,$A187)</f>
        <v>0</v>
      </c>
      <c r="Q187" s="24" t="str">
        <f aca="false">IF(C187="","",F187+N(M187)+SUMIFS('Trade Log'!$H$4:$H$1003,'Trade Log'!$A$4:$A$1003,$A187))</f>
        <v/>
      </c>
      <c r="R187" s="25" t="str">
        <f aca="false">IF(C187="","",IF(COUNTIF('Trade Log'!$A$4:$A$1003,$A187)=0,G187,LOOKUP(2,1/('Trade Log'!$A$4:$A$1003=$A187),'Trade Log'!$K$4:$K$1003)))</f>
        <v/>
      </c>
      <c r="S187" s="24" t="str">
        <f aca="false">IF(C187="","",IF(COUNTIF('Trade Log'!$A$4:$A$1003,$A187)=0,K187,LOOKUP(2,1/('Trade Log'!$A$4:$A$1003=$A187),'Trade Log'!$J$4:$J$1003)))</f>
        <v/>
      </c>
      <c r="T187" s="24" t="n">
        <f aca="false">IF(OR(R187="",R187=0),0,S187/R187)</f>
        <v>0</v>
      </c>
      <c r="U187" s="26" t="str">
        <f aca="false">IF(A188="","",IF(AND(ABS(G188-R187)&lt;0.00000001,ABS(H188-T187)&lt;0.01,ABS(F188-Q187)&lt;0.01),"OK","CHECK NEXT START"))</f>
        <v/>
      </c>
      <c r="V187" s="26" t="str">
        <f aca="false">IF(C187="","",IF(U187="CHECK NEXT START","CHECK",IF(D187="","OPEN","CLOSED")))</f>
        <v/>
      </c>
      <c r="W187" s="27"/>
    </row>
    <row r="188" customFormat="false" ht="15" hidden="false" customHeight="true" outlineLevel="0" collapsed="false">
      <c r="A188" s="19" t="str">
        <f aca="false">IF(C188="","",ROW()-3)</f>
        <v/>
      </c>
      <c r="B188" s="20"/>
      <c r="C188" s="21"/>
      <c r="D188" s="21"/>
      <c r="E188" s="22"/>
      <c r="F188" s="22"/>
      <c r="G188" s="23"/>
      <c r="H188" s="22"/>
      <c r="I188" s="20"/>
      <c r="J188" s="20"/>
      <c r="K188" s="24" t="n">
        <f aca="false">IF(OR(G188="",H188=""),0,G188*H188)</f>
        <v>0</v>
      </c>
      <c r="L188" s="19" t="str">
        <f aca="false">IF(OR(C188="",'Start Here'!$D$12=""),"",MAX(0,INT((IF(D188="",'Start Here'!$D$12,D188)-C188)/7)+1))</f>
        <v/>
      </c>
      <c r="M188" s="24" t="str">
        <f aca="false">IF(L188="","",L188*E188)</f>
        <v/>
      </c>
      <c r="N188" s="24" t="n">
        <f aca="false">SUMIFS('Trade Log'!$E$4:$E$1003,'Trade Log'!$A$4:$A$1003,$A188,'Trade Log'!$C$4:$C$1003,"BUY")</f>
        <v>0</v>
      </c>
      <c r="O188" s="24" t="n">
        <f aca="false">SUMIFS('Trade Log'!$E$4:$E$1003,'Trade Log'!$A$4:$A$1003,$A188,'Trade Log'!$C$4:$C$1003,"TRIM")</f>
        <v>0</v>
      </c>
      <c r="P188" s="24" t="n">
        <f aca="false">SUMIFS('Trade Log'!$F$4:$F$1003,'Trade Log'!$A$4:$A$1003,$A188)</f>
        <v>0</v>
      </c>
      <c r="Q188" s="24" t="str">
        <f aca="false">IF(C188="","",F188+N(M188)+SUMIFS('Trade Log'!$H$4:$H$1003,'Trade Log'!$A$4:$A$1003,$A188))</f>
        <v/>
      </c>
      <c r="R188" s="25" t="str">
        <f aca="false">IF(C188="","",IF(COUNTIF('Trade Log'!$A$4:$A$1003,$A188)=0,G188,LOOKUP(2,1/('Trade Log'!$A$4:$A$1003=$A188),'Trade Log'!$K$4:$K$1003)))</f>
        <v/>
      </c>
      <c r="S188" s="24" t="str">
        <f aca="false">IF(C188="","",IF(COUNTIF('Trade Log'!$A$4:$A$1003,$A188)=0,K188,LOOKUP(2,1/('Trade Log'!$A$4:$A$1003=$A188),'Trade Log'!$J$4:$J$1003)))</f>
        <v/>
      </c>
      <c r="T188" s="24" t="n">
        <f aca="false">IF(OR(R188="",R188=0),0,S188/R188)</f>
        <v>0</v>
      </c>
      <c r="U188" s="26" t="str">
        <f aca="false">IF(A189="","",IF(AND(ABS(G189-R188)&lt;0.00000001,ABS(H189-T188)&lt;0.01,ABS(F189-Q188)&lt;0.01),"OK","CHECK NEXT START"))</f>
        <v/>
      </c>
      <c r="V188" s="26" t="str">
        <f aca="false">IF(C188="","",IF(U188="CHECK NEXT START","CHECK",IF(D188="","OPEN","CLOSED")))</f>
        <v/>
      </c>
      <c r="W188" s="27"/>
    </row>
    <row r="189" customFormat="false" ht="15" hidden="false" customHeight="true" outlineLevel="0" collapsed="false">
      <c r="A189" s="19" t="str">
        <f aca="false">IF(C189="","",ROW()-3)</f>
        <v/>
      </c>
      <c r="B189" s="20"/>
      <c r="C189" s="21"/>
      <c r="D189" s="21"/>
      <c r="E189" s="22"/>
      <c r="F189" s="22"/>
      <c r="G189" s="23"/>
      <c r="H189" s="22"/>
      <c r="I189" s="20"/>
      <c r="J189" s="20"/>
      <c r="K189" s="24" t="n">
        <f aca="false">IF(OR(G189="",H189=""),0,G189*H189)</f>
        <v>0</v>
      </c>
      <c r="L189" s="19" t="str">
        <f aca="false">IF(OR(C189="",'Start Here'!$D$12=""),"",MAX(0,INT((IF(D189="",'Start Here'!$D$12,D189)-C189)/7)+1))</f>
        <v/>
      </c>
      <c r="M189" s="24" t="str">
        <f aca="false">IF(L189="","",L189*E189)</f>
        <v/>
      </c>
      <c r="N189" s="24" t="n">
        <f aca="false">SUMIFS('Trade Log'!$E$4:$E$1003,'Trade Log'!$A$4:$A$1003,$A189,'Trade Log'!$C$4:$C$1003,"BUY")</f>
        <v>0</v>
      </c>
      <c r="O189" s="24" t="n">
        <f aca="false">SUMIFS('Trade Log'!$E$4:$E$1003,'Trade Log'!$A$4:$A$1003,$A189,'Trade Log'!$C$4:$C$1003,"TRIM")</f>
        <v>0</v>
      </c>
      <c r="P189" s="24" t="n">
        <f aca="false">SUMIFS('Trade Log'!$F$4:$F$1003,'Trade Log'!$A$4:$A$1003,$A189)</f>
        <v>0</v>
      </c>
      <c r="Q189" s="24" t="str">
        <f aca="false">IF(C189="","",F189+N(M189)+SUMIFS('Trade Log'!$H$4:$H$1003,'Trade Log'!$A$4:$A$1003,$A189))</f>
        <v/>
      </c>
      <c r="R189" s="25" t="str">
        <f aca="false">IF(C189="","",IF(COUNTIF('Trade Log'!$A$4:$A$1003,$A189)=0,G189,LOOKUP(2,1/('Trade Log'!$A$4:$A$1003=$A189),'Trade Log'!$K$4:$K$1003)))</f>
        <v/>
      </c>
      <c r="S189" s="24" t="str">
        <f aca="false">IF(C189="","",IF(COUNTIF('Trade Log'!$A$4:$A$1003,$A189)=0,K189,LOOKUP(2,1/('Trade Log'!$A$4:$A$1003=$A189),'Trade Log'!$J$4:$J$1003)))</f>
        <v/>
      </c>
      <c r="T189" s="24" t="n">
        <f aca="false">IF(OR(R189="",R189=0),0,S189/R189)</f>
        <v>0</v>
      </c>
      <c r="U189" s="26" t="str">
        <f aca="false">IF(A190="","",IF(AND(ABS(G190-R189)&lt;0.00000001,ABS(H190-T189)&lt;0.01,ABS(F190-Q189)&lt;0.01),"OK","CHECK NEXT START"))</f>
        <v/>
      </c>
      <c r="V189" s="26" t="str">
        <f aca="false">IF(C189="","",IF(U189="CHECK NEXT START","CHECK",IF(D189="","OPEN","CLOSED")))</f>
        <v/>
      </c>
      <c r="W189" s="27"/>
    </row>
    <row r="190" customFormat="false" ht="15" hidden="false" customHeight="true" outlineLevel="0" collapsed="false">
      <c r="A190" s="19" t="str">
        <f aca="false">IF(C190="","",ROW()-3)</f>
        <v/>
      </c>
      <c r="B190" s="20"/>
      <c r="C190" s="21"/>
      <c r="D190" s="21"/>
      <c r="E190" s="22"/>
      <c r="F190" s="22"/>
      <c r="G190" s="23"/>
      <c r="H190" s="22"/>
      <c r="I190" s="20"/>
      <c r="J190" s="20"/>
      <c r="K190" s="24" t="n">
        <f aca="false">IF(OR(G190="",H190=""),0,G190*H190)</f>
        <v>0</v>
      </c>
      <c r="L190" s="19" t="str">
        <f aca="false">IF(OR(C190="",'Start Here'!$D$12=""),"",MAX(0,INT((IF(D190="",'Start Here'!$D$12,D190)-C190)/7)+1))</f>
        <v/>
      </c>
      <c r="M190" s="24" t="str">
        <f aca="false">IF(L190="","",L190*E190)</f>
        <v/>
      </c>
      <c r="N190" s="24" t="n">
        <f aca="false">SUMIFS('Trade Log'!$E$4:$E$1003,'Trade Log'!$A$4:$A$1003,$A190,'Trade Log'!$C$4:$C$1003,"BUY")</f>
        <v>0</v>
      </c>
      <c r="O190" s="24" t="n">
        <f aca="false">SUMIFS('Trade Log'!$E$4:$E$1003,'Trade Log'!$A$4:$A$1003,$A190,'Trade Log'!$C$4:$C$1003,"TRIM")</f>
        <v>0</v>
      </c>
      <c r="P190" s="24" t="n">
        <f aca="false">SUMIFS('Trade Log'!$F$4:$F$1003,'Trade Log'!$A$4:$A$1003,$A190)</f>
        <v>0</v>
      </c>
      <c r="Q190" s="24" t="str">
        <f aca="false">IF(C190="","",F190+N(M190)+SUMIFS('Trade Log'!$H$4:$H$1003,'Trade Log'!$A$4:$A$1003,$A190))</f>
        <v/>
      </c>
      <c r="R190" s="25" t="str">
        <f aca="false">IF(C190="","",IF(COUNTIF('Trade Log'!$A$4:$A$1003,$A190)=0,G190,LOOKUP(2,1/('Trade Log'!$A$4:$A$1003=$A190),'Trade Log'!$K$4:$K$1003)))</f>
        <v/>
      </c>
      <c r="S190" s="24" t="str">
        <f aca="false">IF(C190="","",IF(COUNTIF('Trade Log'!$A$4:$A$1003,$A190)=0,K190,LOOKUP(2,1/('Trade Log'!$A$4:$A$1003=$A190),'Trade Log'!$J$4:$J$1003)))</f>
        <v/>
      </c>
      <c r="T190" s="24" t="n">
        <f aca="false">IF(OR(R190="",R190=0),0,S190/R190)</f>
        <v>0</v>
      </c>
      <c r="U190" s="26" t="str">
        <f aca="false">IF(A191="","",IF(AND(ABS(G191-R190)&lt;0.00000001,ABS(H191-T190)&lt;0.01,ABS(F191-Q190)&lt;0.01),"OK","CHECK NEXT START"))</f>
        <v/>
      </c>
      <c r="V190" s="26" t="str">
        <f aca="false">IF(C190="","",IF(U190="CHECK NEXT START","CHECK",IF(D190="","OPEN","CLOSED")))</f>
        <v/>
      </c>
      <c r="W190" s="27"/>
    </row>
    <row r="191" customFormat="false" ht="15" hidden="false" customHeight="true" outlineLevel="0" collapsed="false">
      <c r="A191" s="19" t="str">
        <f aca="false">IF(C191="","",ROW()-3)</f>
        <v/>
      </c>
      <c r="B191" s="20"/>
      <c r="C191" s="21"/>
      <c r="D191" s="21"/>
      <c r="E191" s="22"/>
      <c r="F191" s="22"/>
      <c r="G191" s="23"/>
      <c r="H191" s="22"/>
      <c r="I191" s="20"/>
      <c r="J191" s="20"/>
      <c r="K191" s="24" t="n">
        <f aca="false">IF(OR(G191="",H191=""),0,G191*H191)</f>
        <v>0</v>
      </c>
      <c r="L191" s="19" t="str">
        <f aca="false">IF(OR(C191="",'Start Here'!$D$12=""),"",MAX(0,INT((IF(D191="",'Start Here'!$D$12,D191)-C191)/7)+1))</f>
        <v/>
      </c>
      <c r="M191" s="24" t="str">
        <f aca="false">IF(L191="","",L191*E191)</f>
        <v/>
      </c>
      <c r="N191" s="24" t="n">
        <f aca="false">SUMIFS('Trade Log'!$E$4:$E$1003,'Trade Log'!$A$4:$A$1003,$A191,'Trade Log'!$C$4:$C$1003,"BUY")</f>
        <v>0</v>
      </c>
      <c r="O191" s="24" t="n">
        <f aca="false">SUMIFS('Trade Log'!$E$4:$E$1003,'Trade Log'!$A$4:$A$1003,$A191,'Trade Log'!$C$4:$C$1003,"TRIM")</f>
        <v>0</v>
      </c>
      <c r="P191" s="24" t="n">
        <f aca="false">SUMIFS('Trade Log'!$F$4:$F$1003,'Trade Log'!$A$4:$A$1003,$A191)</f>
        <v>0</v>
      </c>
      <c r="Q191" s="24" t="str">
        <f aca="false">IF(C191="","",F191+N(M191)+SUMIFS('Trade Log'!$H$4:$H$1003,'Trade Log'!$A$4:$A$1003,$A191))</f>
        <v/>
      </c>
      <c r="R191" s="25" t="str">
        <f aca="false">IF(C191="","",IF(COUNTIF('Trade Log'!$A$4:$A$1003,$A191)=0,G191,LOOKUP(2,1/('Trade Log'!$A$4:$A$1003=$A191),'Trade Log'!$K$4:$K$1003)))</f>
        <v/>
      </c>
      <c r="S191" s="24" t="str">
        <f aca="false">IF(C191="","",IF(COUNTIF('Trade Log'!$A$4:$A$1003,$A191)=0,K191,LOOKUP(2,1/('Trade Log'!$A$4:$A$1003=$A191),'Trade Log'!$J$4:$J$1003)))</f>
        <v/>
      </c>
      <c r="T191" s="24" t="n">
        <f aca="false">IF(OR(R191="",R191=0),0,S191/R191)</f>
        <v>0</v>
      </c>
      <c r="U191" s="26" t="str">
        <f aca="false">IF(A192="","",IF(AND(ABS(G192-R191)&lt;0.00000001,ABS(H192-T191)&lt;0.01,ABS(F192-Q191)&lt;0.01),"OK","CHECK NEXT START"))</f>
        <v/>
      </c>
      <c r="V191" s="26" t="str">
        <f aca="false">IF(C191="","",IF(U191="CHECK NEXT START","CHECK",IF(D191="","OPEN","CLOSED")))</f>
        <v/>
      </c>
      <c r="W191" s="27"/>
    </row>
    <row r="192" customFormat="false" ht="15" hidden="false" customHeight="true" outlineLevel="0" collapsed="false">
      <c r="A192" s="19" t="str">
        <f aca="false">IF(C192="","",ROW()-3)</f>
        <v/>
      </c>
      <c r="B192" s="20"/>
      <c r="C192" s="21"/>
      <c r="D192" s="21"/>
      <c r="E192" s="22"/>
      <c r="F192" s="22"/>
      <c r="G192" s="23"/>
      <c r="H192" s="22"/>
      <c r="I192" s="20"/>
      <c r="J192" s="20"/>
      <c r="K192" s="24" t="n">
        <f aca="false">IF(OR(G192="",H192=""),0,G192*H192)</f>
        <v>0</v>
      </c>
      <c r="L192" s="19" t="str">
        <f aca="false">IF(OR(C192="",'Start Here'!$D$12=""),"",MAX(0,INT((IF(D192="",'Start Here'!$D$12,D192)-C192)/7)+1))</f>
        <v/>
      </c>
      <c r="M192" s="24" t="str">
        <f aca="false">IF(L192="","",L192*E192)</f>
        <v/>
      </c>
      <c r="N192" s="24" t="n">
        <f aca="false">SUMIFS('Trade Log'!$E$4:$E$1003,'Trade Log'!$A$4:$A$1003,$A192,'Trade Log'!$C$4:$C$1003,"BUY")</f>
        <v>0</v>
      </c>
      <c r="O192" s="24" t="n">
        <f aca="false">SUMIFS('Trade Log'!$E$4:$E$1003,'Trade Log'!$A$4:$A$1003,$A192,'Trade Log'!$C$4:$C$1003,"TRIM")</f>
        <v>0</v>
      </c>
      <c r="P192" s="24" t="n">
        <f aca="false">SUMIFS('Trade Log'!$F$4:$F$1003,'Trade Log'!$A$4:$A$1003,$A192)</f>
        <v>0</v>
      </c>
      <c r="Q192" s="24" t="str">
        <f aca="false">IF(C192="","",F192+N(M192)+SUMIFS('Trade Log'!$H$4:$H$1003,'Trade Log'!$A$4:$A$1003,$A192))</f>
        <v/>
      </c>
      <c r="R192" s="25" t="str">
        <f aca="false">IF(C192="","",IF(COUNTIF('Trade Log'!$A$4:$A$1003,$A192)=0,G192,LOOKUP(2,1/('Trade Log'!$A$4:$A$1003=$A192),'Trade Log'!$K$4:$K$1003)))</f>
        <v/>
      </c>
      <c r="S192" s="24" t="str">
        <f aca="false">IF(C192="","",IF(COUNTIF('Trade Log'!$A$4:$A$1003,$A192)=0,K192,LOOKUP(2,1/('Trade Log'!$A$4:$A$1003=$A192),'Trade Log'!$J$4:$J$1003)))</f>
        <v/>
      </c>
      <c r="T192" s="24" t="n">
        <f aca="false">IF(OR(R192="",R192=0),0,S192/R192)</f>
        <v>0</v>
      </c>
      <c r="U192" s="26" t="str">
        <f aca="false">IF(A193="","",IF(AND(ABS(G193-R192)&lt;0.00000001,ABS(H193-T192)&lt;0.01,ABS(F193-Q192)&lt;0.01),"OK","CHECK NEXT START"))</f>
        <v/>
      </c>
      <c r="V192" s="26" t="str">
        <f aca="false">IF(C192="","",IF(U192="CHECK NEXT START","CHECK",IF(D192="","OPEN","CLOSED")))</f>
        <v/>
      </c>
      <c r="W192" s="27"/>
    </row>
    <row r="193" customFormat="false" ht="15" hidden="false" customHeight="true" outlineLevel="0" collapsed="false">
      <c r="A193" s="19" t="str">
        <f aca="false">IF(C193="","",ROW()-3)</f>
        <v/>
      </c>
      <c r="B193" s="20"/>
      <c r="C193" s="21"/>
      <c r="D193" s="21"/>
      <c r="E193" s="22"/>
      <c r="F193" s="22"/>
      <c r="G193" s="23"/>
      <c r="H193" s="22"/>
      <c r="I193" s="20"/>
      <c r="J193" s="20"/>
      <c r="K193" s="24" t="n">
        <f aca="false">IF(OR(G193="",H193=""),0,G193*H193)</f>
        <v>0</v>
      </c>
      <c r="L193" s="19" t="str">
        <f aca="false">IF(OR(C193="",'Start Here'!$D$12=""),"",MAX(0,INT((IF(D193="",'Start Here'!$D$12,D193)-C193)/7)+1))</f>
        <v/>
      </c>
      <c r="M193" s="24" t="str">
        <f aca="false">IF(L193="","",L193*E193)</f>
        <v/>
      </c>
      <c r="N193" s="24" t="n">
        <f aca="false">SUMIFS('Trade Log'!$E$4:$E$1003,'Trade Log'!$A$4:$A$1003,$A193,'Trade Log'!$C$4:$C$1003,"BUY")</f>
        <v>0</v>
      </c>
      <c r="O193" s="24" t="n">
        <f aca="false">SUMIFS('Trade Log'!$E$4:$E$1003,'Trade Log'!$A$4:$A$1003,$A193,'Trade Log'!$C$4:$C$1003,"TRIM")</f>
        <v>0</v>
      </c>
      <c r="P193" s="24" t="n">
        <f aca="false">SUMIFS('Trade Log'!$F$4:$F$1003,'Trade Log'!$A$4:$A$1003,$A193)</f>
        <v>0</v>
      </c>
      <c r="Q193" s="24" t="str">
        <f aca="false">IF(C193="","",F193+N(M193)+SUMIFS('Trade Log'!$H$4:$H$1003,'Trade Log'!$A$4:$A$1003,$A193))</f>
        <v/>
      </c>
      <c r="R193" s="25" t="str">
        <f aca="false">IF(C193="","",IF(COUNTIF('Trade Log'!$A$4:$A$1003,$A193)=0,G193,LOOKUP(2,1/('Trade Log'!$A$4:$A$1003=$A193),'Trade Log'!$K$4:$K$1003)))</f>
        <v/>
      </c>
      <c r="S193" s="24" t="str">
        <f aca="false">IF(C193="","",IF(COUNTIF('Trade Log'!$A$4:$A$1003,$A193)=0,K193,LOOKUP(2,1/('Trade Log'!$A$4:$A$1003=$A193),'Trade Log'!$J$4:$J$1003)))</f>
        <v/>
      </c>
      <c r="T193" s="24" t="n">
        <f aca="false">IF(OR(R193="",R193=0),0,S193/R193)</f>
        <v>0</v>
      </c>
      <c r="U193" s="26" t="str">
        <f aca="false">IF(A194="","",IF(AND(ABS(G194-R193)&lt;0.00000001,ABS(H194-T193)&lt;0.01,ABS(F194-Q193)&lt;0.01),"OK","CHECK NEXT START"))</f>
        <v/>
      </c>
      <c r="V193" s="26" t="str">
        <f aca="false">IF(C193="","",IF(U193="CHECK NEXT START","CHECK",IF(D193="","OPEN","CLOSED")))</f>
        <v/>
      </c>
      <c r="W193" s="27"/>
    </row>
    <row r="194" customFormat="false" ht="15" hidden="false" customHeight="true" outlineLevel="0" collapsed="false">
      <c r="A194" s="19" t="str">
        <f aca="false">IF(C194="","",ROW()-3)</f>
        <v/>
      </c>
      <c r="B194" s="20"/>
      <c r="C194" s="21"/>
      <c r="D194" s="21"/>
      <c r="E194" s="22"/>
      <c r="F194" s="22"/>
      <c r="G194" s="23"/>
      <c r="H194" s="22"/>
      <c r="I194" s="20"/>
      <c r="J194" s="20"/>
      <c r="K194" s="24" t="n">
        <f aca="false">IF(OR(G194="",H194=""),0,G194*H194)</f>
        <v>0</v>
      </c>
      <c r="L194" s="19" t="str">
        <f aca="false">IF(OR(C194="",'Start Here'!$D$12=""),"",MAX(0,INT((IF(D194="",'Start Here'!$D$12,D194)-C194)/7)+1))</f>
        <v/>
      </c>
      <c r="M194" s="24" t="str">
        <f aca="false">IF(L194="","",L194*E194)</f>
        <v/>
      </c>
      <c r="N194" s="24" t="n">
        <f aca="false">SUMIFS('Trade Log'!$E$4:$E$1003,'Trade Log'!$A$4:$A$1003,$A194,'Trade Log'!$C$4:$C$1003,"BUY")</f>
        <v>0</v>
      </c>
      <c r="O194" s="24" t="n">
        <f aca="false">SUMIFS('Trade Log'!$E$4:$E$1003,'Trade Log'!$A$4:$A$1003,$A194,'Trade Log'!$C$4:$C$1003,"TRIM")</f>
        <v>0</v>
      </c>
      <c r="P194" s="24" t="n">
        <f aca="false">SUMIFS('Trade Log'!$F$4:$F$1003,'Trade Log'!$A$4:$A$1003,$A194)</f>
        <v>0</v>
      </c>
      <c r="Q194" s="24" t="str">
        <f aca="false">IF(C194="","",F194+N(M194)+SUMIFS('Trade Log'!$H$4:$H$1003,'Trade Log'!$A$4:$A$1003,$A194))</f>
        <v/>
      </c>
      <c r="R194" s="25" t="str">
        <f aca="false">IF(C194="","",IF(COUNTIF('Trade Log'!$A$4:$A$1003,$A194)=0,G194,LOOKUP(2,1/('Trade Log'!$A$4:$A$1003=$A194),'Trade Log'!$K$4:$K$1003)))</f>
        <v/>
      </c>
      <c r="S194" s="24" t="str">
        <f aca="false">IF(C194="","",IF(COUNTIF('Trade Log'!$A$4:$A$1003,$A194)=0,K194,LOOKUP(2,1/('Trade Log'!$A$4:$A$1003=$A194),'Trade Log'!$J$4:$J$1003)))</f>
        <v/>
      </c>
      <c r="T194" s="24" t="n">
        <f aca="false">IF(OR(R194="",R194=0),0,S194/R194)</f>
        <v>0</v>
      </c>
      <c r="U194" s="26" t="str">
        <f aca="false">IF(A195="","",IF(AND(ABS(G195-R194)&lt;0.00000001,ABS(H195-T194)&lt;0.01,ABS(F195-Q194)&lt;0.01),"OK","CHECK NEXT START"))</f>
        <v/>
      </c>
      <c r="V194" s="26" t="str">
        <f aca="false">IF(C194="","",IF(U194="CHECK NEXT START","CHECK",IF(D194="","OPEN","CLOSED")))</f>
        <v/>
      </c>
      <c r="W194" s="27"/>
    </row>
    <row r="195" customFormat="false" ht="15" hidden="false" customHeight="true" outlineLevel="0" collapsed="false">
      <c r="A195" s="19" t="str">
        <f aca="false">IF(C195="","",ROW()-3)</f>
        <v/>
      </c>
      <c r="B195" s="20"/>
      <c r="C195" s="21"/>
      <c r="D195" s="21"/>
      <c r="E195" s="22"/>
      <c r="F195" s="22"/>
      <c r="G195" s="23"/>
      <c r="H195" s="22"/>
      <c r="I195" s="20"/>
      <c r="J195" s="20"/>
      <c r="K195" s="24" t="n">
        <f aca="false">IF(OR(G195="",H195=""),0,G195*H195)</f>
        <v>0</v>
      </c>
      <c r="L195" s="19" t="str">
        <f aca="false">IF(OR(C195="",'Start Here'!$D$12=""),"",MAX(0,INT((IF(D195="",'Start Here'!$D$12,D195)-C195)/7)+1))</f>
        <v/>
      </c>
      <c r="M195" s="24" t="str">
        <f aca="false">IF(L195="","",L195*E195)</f>
        <v/>
      </c>
      <c r="N195" s="24" t="n">
        <f aca="false">SUMIFS('Trade Log'!$E$4:$E$1003,'Trade Log'!$A$4:$A$1003,$A195,'Trade Log'!$C$4:$C$1003,"BUY")</f>
        <v>0</v>
      </c>
      <c r="O195" s="24" t="n">
        <f aca="false">SUMIFS('Trade Log'!$E$4:$E$1003,'Trade Log'!$A$4:$A$1003,$A195,'Trade Log'!$C$4:$C$1003,"TRIM")</f>
        <v>0</v>
      </c>
      <c r="P195" s="24" t="n">
        <f aca="false">SUMIFS('Trade Log'!$F$4:$F$1003,'Trade Log'!$A$4:$A$1003,$A195)</f>
        <v>0</v>
      </c>
      <c r="Q195" s="24" t="str">
        <f aca="false">IF(C195="","",F195+N(M195)+SUMIFS('Trade Log'!$H$4:$H$1003,'Trade Log'!$A$4:$A$1003,$A195))</f>
        <v/>
      </c>
      <c r="R195" s="25" t="str">
        <f aca="false">IF(C195="","",IF(COUNTIF('Trade Log'!$A$4:$A$1003,$A195)=0,G195,LOOKUP(2,1/('Trade Log'!$A$4:$A$1003=$A195),'Trade Log'!$K$4:$K$1003)))</f>
        <v/>
      </c>
      <c r="S195" s="24" t="str">
        <f aca="false">IF(C195="","",IF(COUNTIF('Trade Log'!$A$4:$A$1003,$A195)=0,K195,LOOKUP(2,1/('Trade Log'!$A$4:$A$1003=$A195),'Trade Log'!$J$4:$J$1003)))</f>
        <v/>
      </c>
      <c r="T195" s="24" t="n">
        <f aca="false">IF(OR(R195="",R195=0),0,S195/R195)</f>
        <v>0</v>
      </c>
      <c r="U195" s="26" t="str">
        <f aca="false">IF(A196="","",IF(AND(ABS(G196-R195)&lt;0.00000001,ABS(H196-T195)&lt;0.01,ABS(F196-Q195)&lt;0.01),"OK","CHECK NEXT START"))</f>
        <v/>
      </c>
      <c r="V195" s="26" t="str">
        <f aca="false">IF(C195="","",IF(U195="CHECK NEXT START","CHECK",IF(D195="","OPEN","CLOSED")))</f>
        <v/>
      </c>
      <c r="W195" s="27"/>
    </row>
    <row r="196" customFormat="false" ht="15" hidden="false" customHeight="true" outlineLevel="0" collapsed="false">
      <c r="A196" s="19" t="str">
        <f aca="false">IF(C196="","",ROW()-3)</f>
        <v/>
      </c>
      <c r="B196" s="20"/>
      <c r="C196" s="21"/>
      <c r="D196" s="21"/>
      <c r="E196" s="22"/>
      <c r="F196" s="22"/>
      <c r="G196" s="23"/>
      <c r="H196" s="22"/>
      <c r="I196" s="20"/>
      <c r="J196" s="20"/>
      <c r="K196" s="24" t="n">
        <f aca="false">IF(OR(G196="",H196=""),0,G196*H196)</f>
        <v>0</v>
      </c>
      <c r="L196" s="19" t="str">
        <f aca="false">IF(OR(C196="",'Start Here'!$D$12=""),"",MAX(0,INT((IF(D196="",'Start Here'!$D$12,D196)-C196)/7)+1))</f>
        <v/>
      </c>
      <c r="M196" s="24" t="str">
        <f aca="false">IF(L196="","",L196*E196)</f>
        <v/>
      </c>
      <c r="N196" s="24" t="n">
        <f aca="false">SUMIFS('Trade Log'!$E$4:$E$1003,'Trade Log'!$A$4:$A$1003,$A196,'Trade Log'!$C$4:$C$1003,"BUY")</f>
        <v>0</v>
      </c>
      <c r="O196" s="24" t="n">
        <f aca="false">SUMIFS('Trade Log'!$E$4:$E$1003,'Trade Log'!$A$4:$A$1003,$A196,'Trade Log'!$C$4:$C$1003,"TRIM")</f>
        <v>0</v>
      </c>
      <c r="P196" s="24" t="n">
        <f aca="false">SUMIFS('Trade Log'!$F$4:$F$1003,'Trade Log'!$A$4:$A$1003,$A196)</f>
        <v>0</v>
      </c>
      <c r="Q196" s="24" t="str">
        <f aca="false">IF(C196="","",F196+N(M196)+SUMIFS('Trade Log'!$H$4:$H$1003,'Trade Log'!$A$4:$A$1003,$A196))</f>
        <v/>
      </c>
      <c r="R196" s="25" t="str">
        <f aca="false">IF(C196="","",IF(COUNTIF('Trade Log'!$A$4:$A$1003,$A196)=0,G196,LOOKUP(2,1/('Trade Log'!$A$4:$A$1003=$A196),'Trade Log'!$K$4:$K$1003)))</f>
        <v/>
      </c>
      <c r="S196" s="24" t="str">
        <f aca="false">IF(C196="","",IF(COUNTIF('Trade Log'!$A$4:$A$1003,$A196)=0,K196,LOOKUP(2,1/('Trade Log'!$A$4:$A$1003=$A196),'Trade Log'!$J$4:$J$1003)))</f>
        <v/>
      </c>
      <c r="T196" s="24" t="n">
        <f aca="false">IF(OR(R196="",R196=0),0,S196/R196)</f>
        <v>0</v>
      </c>
      <c r="U196" s="26" t="str">
        <f aca="false">IF(A197="","",IF(AND(ABS(G197-R196)&lt;0.00000001,ABS(H197-T196)&lt;0.01,ABS(F197-Q196)&lt;0.01),"OK","CHECK NEXT START"))</f>
        <v/>
      </c>
      <c r="V196" s="26" t="str">
        <f aca="false">IF(C196="","",IF(U196="CHECK NEXT START","CHECK",IF(D196="","OPEN","CLOSED")))</f>
        <v/>
      </c>
      <c r="W196" s="27"/>
    </row>
    <row r="197" customFormat="false" ht="15" hidden="false" customHeight="true" outlineLevel="0" collapsed="false">
      <c r="A197" s="19" t="str">
        <f aca="false">IF(C197="","",ROW()-3)</f>
        <v/>
      </c>
      <c r="B197" s="20"/>
      <c r="C197" s="21"/>
      <c r="D197" s="21"/>
      <c r="E197" s="22"/>
      <c r="F197" s="22"/>
      <c r="G197" s="23"/>
      <c r="H197" s="22"/>
      <c r="I197" s="20"/>
      <c r="J197" s="20"/>
      <c r="K197" s="24" t="n">
        <f aca="false">IF(OR(G197="",H197=""),0,G197*H197)</f>
        <v>0</v>
      </c>
      <c r="L197" s="19" t="str">
        <f aca="false">IF(OR(C197="",'Start Here'!$D$12=""),"",MAX(0,INT((IF(D197="",'Start Here'!$D$12,D197)-C197)/7)+1))</f>
        <v/>
      </c>
      <c r="M197" s="24" t="str">
        <f aca="false">IF(L197="","",L197*E197)</f>
        <v/>
      </c>
      <c r="N197" s="24" t="n">
        <f aca="false">SUMIFS('Trade Log'!$E$4:$E$1003,'Trade Log'!$A$4:$A$1003,$A197,'Trade Log'!$C$4:$C$1003,"BUY")</f>
        <v>0</v>
      </c>
      <c r="O197" s="24" t="n">
        <f aca="false">SUMIFS('Trade Log'!$E$4:$E$1003,'Trade Log'!$A$4:$A$1003,$A197,'Trade Log'!$C$4:$C$1003,"TRIM")</f>
        <v>0</v>
      </c>
      <c r="P197" s="24" t="n">
        <f aca="false">SUMIFS('Trade Log'!$F$4:$F$1003,'Trade Log'!$A$4:$A$1003,$A197)</f>
        <v>0</v>
      </c>
      <c r="Q197" s="24" t="str">
        <f aca="false">IF(C197="","",F197+N(M197)+SUMIFS('Trade Log'!$H$4:$H$1003,'Trade Log'!$A$4:$A$1003,$A197))</f>
        <v/>
      </c>
      <c r="R197" s="25" t="str">
        <f aca="false">IF(C197="","",IF(COUNTIF('Trade Log'!$A$4:$A$1003,$A197)=0,G197,LOOKUP(2,1/('Trade Log'!$A$4:$A$1003=$A197),'Trade Log'!$K$4:$K$1003)))</f>
        <v/>
      </c>
      <c r="S197" s="24" t="str">
        <f aca="false">IF(C197="","",IF(COUNTIF('Trade Log'!$A$4:$A$1003,$A197)=0,K197,LOOKUP(2,1/('Trade Log'!$A$4:$A$1003=$A197),'Trade Log'!$J$4:$J$1003)))</f>
        <v/>
      </c>
      <c r="T197" s="24" t="n">
        <f aca="false">IF(OR(R197="",R197=0),0,S197/R197)</f>
        <v>0</v>
      </c>
      <c r="U197" s="26" t="str">
        <f aca="false">IF(A198="","",IF(AND(ABS(G198-R197)&lt;0.00000001,ABS(H198-T197)&lt;0.01,ABS(F198-Q197)&lt;0.01),"OK","CHECK NEXT START"))</f>
        <v/>
      </c>
      <c r="V197" s="26" t="str">
        <f aca="false">IF(C197="","",IF(U197="CHECK NEXT START","CHECK",IF(D197="","OPEN","CLOSED")))</f>
        <v/>
      </c>
      <c r="W197" s="27"/>
    </row>
    <row r="198" customFormat="false" ht="15" hidden="false" customHeight="true" outlineLevel="0" collapsed="false">
      <c r="A198" s="19" t="str">
        <f aca="false">IF(C198="","",ROW()-3)</f>
        <v/>
      </c>
      <c r="B198" s="20"/>
      <c r="C198" s="21"/>
      <c r="D198" s="21"/>
      <c r="E198" s="22"/>
      <c r="F198" s="22"/>
      <c r="G198" s="23"/>
      <c r="H198" s="22"/>
      <c r="I198" s="20"/>
      <c r="J198" s="20"/>
      <c r="K198" s="24" t="n">
        <f aca="false">IF(OR(G198="",H198=""),0,G198*H198)</f>
        <v>0</v>
      </c>
      <c r="L198" s="19" t="str">
        <f aca="false">IF(OR(C198="",'Start Here'!$D$12=""),"",MAX(0,INT((IF(D198="",'Start Here'!$D$12,D198)-C198)/7)+1))</f>
        <v/>
      </c>
      <c r="M198" s="24" t="str">
        <f aca="false">IF(L198="","",L198*E198)</f>
        <v/>
      </c>
      <c r="N198" s="24" t="n">
        <f aca="false">SUMIFS('Trade Log'!$E$4:$E$1003,'Trade Log'!$A$4:$A$1003,$A198,'Trade Log'!$C$4:$C$1003,"BUY")</f>
        <v>0</v>
      </c>
      <c r="O198" s="24" t="n">
        <f aca="false">SUMIFS('Trade Log'!$E$4:$E$1003,'Trade Log'!$A$4:$A$1003,$A198,'Trade Log'!$C$4:$C$1003,"TRIM")</f>
        <v>0</v>
      </c>
      <c r="P198" s="24" t="n">
        <f aca="false">SUMIFS('Trade Log'!$F$4:$F$1003,'Trade Log'!$A$4:$A$1003,$A198)</f>
        <v>0</v>
      </c>
      <c r="Q198" s="24" t="str">
        <f aca="false">IF(C198="","",F198+N(M198)+SUMIFS('Trade Log'!$H$4:$H$1003,'Trade Log'!$A$4:$A$1003,$A198))</f>
        <v/>
      </c>
      <c r="R198" s="25" t="str">
        <f aca="false">IF(C198="","",IF(COUNTIF('Trade Log'!$A$4:$A$1003,$A198)=0,G198,LOOKUP(2,1/('Trade Log'!$A$4:$A$1003=$A198),'Trade Log'!$K$4:$K$1003)))</f>
        <v/>
      </c>
      <c r="S198" s="24" t="str">
        <f aca="false">IF(C198="","",IF(COUNTIF('Trade Log'!$A$4:$A$1003,$A198)=0,K198,LOOKUP(2,1/('Trade Log'!$A$4:$A$1003=$A198),'Trade Log'!$J$4:$J$1003)))</f>
        <v/>
      </c>
      <c r="T198" s="24" t="n">
        <f aca="false">IF(OR(R198="",R198=0),0,S198/R198)</f>
        <v>0</v>
      </c>
      <c r="U198" s="26" t="str">
        <f aca="false">IF(A199="","",IF(AND(ABS(G199-R198)&lt;0.00000001,ABS(H199-T198)&lt;0.01,ABS(F199-Q198)&lt;0.01),"OK","CHECK NEXT START"))</f>
        <v/>
      </c>
      <c r="V198" s="26" t="str">
        <f aca="false">IF(C198="","",IF(U198="CHECK NEXT START","CHECK",IF(D198="","OPEN","CLOSED")))</f>
        <v/>
      </c>
      <c r="W198" s="27"/>
    </row>
    <row r="199" customFormat="false" ht="15" hidden="false" customHeight="true" outlineLevel="0" collapsed="false">
      <c r="A199" s="19" t="str">
        <f aca="false">IF(C199="","",ROW()-3)</f>
        <v/>
      </c>
      <c r="B199" s="20"/>
      <c r="C199" s="21"/>
      <c r="D199" s="21"/>
      <c r="E199" s="22"/>
      <c r="F199" s="22"/>
      <c r="G199" s="23"/>
      <c r="H199" s="22"/>
      <c r="I199" s="20"/>
      <c r="J199" s="20"/>
      <c r="K199" s="24" t="n">
        <f aca="false">IF(OR(G199="",H199=""),0,G199*H199)</f>
        <v>0</v>
      </c>
      <c r="L199" s="19" t="str">
        <f aca="false">IF(OR(C199="",'Start Here'!$D$12=""),"",MAX(0,INT((IF(D199="",'Start Here'!$D$12,D199)-C199)/7)+1))</f>
        <v/>
      </c>
      <c r="M199" s="24" t="str">
        <f aca="false">IF(L199="","",L199*E199)</f>
        <v/>
      </c>
      <c r="N199" s="24" t="n">
        <f aca="false">SUMIFS('Trade Log'!$E$4:$E$1003,'Trade Log'!$A$4:$A$1003,$A199,'Trade Log'!$C$4:$C$1003,"BUY")</f>
        <v>0</v>
      </c>
      <c r="O199" s="24" t="n">
        <f aca="false">SUMIFS('Trade Log'!$E$4:$E$1003,'Trade Log'!$A$4:$A$1003,$A199,'Trade Log'!$C$4:$C$1003,"TRIM")</f>
        <v>0</v>
      </c>
      <c r="P199" s="24" t="n">
        <f aca="false">SUMIFS('Trade Log'!$F$4:$F$1003,'Trade Log'!$A$4:$A$1003,$A199)</f>
        <v>0</v>
      </c>
      <c r="Q199" s="24" t="str">
        <f aca="false">IF(C199="","",F199+N(M199)+SUMIFS('Trade Log'!$H$4:$H$1003,'Trade Log'!$A$4:$A$1003,$A199))</f>
        <v/>
      </c>
      <c r="R199" s="25" t="str">
        <f aca="false">IF(C199="","",IF(COUNTIF('Trade Log'!$A$4:$A$1003,$A199)=0,G199,LOOKUP(2,1/('Trade Log'!$A$4:$A$1003=$A199),'Trade Log'!$K$4:$K$1003)))</f>
        <v/>
      </c>
      <c r="S199" s="24" t="str">
        <f aca="false">IF(C199="","",IF(COUNTIF('Trade Log'!$A$4:$A$1003,$A199)=0,K199,LOOKUP(2,1/('Trade Log'!$A$4:$A$1003=$A199),'Trade Log'!$J$4:$J$1003)))</f>
        <v/>
      </c>
      <c r="T199" s="24" t="n">
        <f aca="false">IF(OR(R199="",R199=0),0,S199/R199)</f>
        <v>0</v>
      </c>
      <c r="U199" s="26" t="str">
        <f aca="false">IF(A200="","",IF(AND(ABS(G200-R199)&lt;0.00000001,ABS(H200-T199)&lt;0.01,ABS(F200-Q199)&lt;0.01),"OK","CHECK NEXT START"))</f>
        <v/>
      </c>
      <c r="V199" s="26" t="str">
        <f aca="false">IF(C199="","",IF(U199="CHECK NEXT START","CHECK",IF(D199="","OPEN","CLOSED")))</f>
        <v/>
      </c>
      <c r="W199" s="27"/>
    </row>
    <row r="200" customFormat="false" ht="15" hidden="false" customHeight="true" outlineLevel="0" collapsed="false">
      <c r="A200" s="19" t="str">
        <f aca="false">IF(C200="","",ROW()-3)</f>
        <v/>
      </c>
      <c r="B200" s="20"/>
      <c r="C200" s="21"/>
      <c r="D200" s="21"/>
      <c r="E200" s="22"/>
      <c r="F200" s="22"/>
      <c r="G200" s="23"/>
      <c r="H200" s="22"/>
      <c r="I200" s="20"/>
      <c r="J200" s="20"/>
      <c r="K200" s="24" t="n">
        <f aca="false">IF(OR(G200="",H200=""),0,G200*H200)</f>
        <v>0</v>
      </c>
      <c r="L200" s="19" t="str">
        <f aca="false">IF(OR(C200="",'Start Here'!$D$12=""),"",MAX(0,INT((IF(D200="",'Start Here'!$D$12,D200)-C200)/7)+1))</f>
        <v/>
      </c>
      <c r="M200" s="24" t="str">
        <f aca="false">IF(L200="","",L200*E200)</f>
        <v/>
      </c>
      <c r="N200" s="24" t="n">
        <f aca="false">SUMIFS('Trade Log'!$E$4:$E$1003,'Trade Log'!$A$4:$A$1003,$A200,'Trade Log'!$C$4:$C$1003,"BUY")</f>
        <v>0</v>
      </c>
      <c r="O200" s="24" t="n">
        <f aca="false">SUMIFS('Trade Log'!$E$4:$E$1003,'Trade Log'!$A$4:$A$1003,$A200,'Trade Log'!$C$4:$C$1003,"TRIM")</f>
        <v>0</v>
      </c>
      <c r="P200" s="24" t="n">
        <f aca="false">SUMIFS('Trade Log'!$F$4:$F$1003,'Trade Log'!$A$4:$A$1003,$A200)</f>
        <v>0</v>
      </c>
      <c r="Q200" s="24" t="str">
        <f aca="false">IF(C200="","",F200+N(M200)+SUMIFS('Trade Log'!$H$4:$H$1003,'Trade Log'!$A$4:$A$1003,$A200))</f>
        <v/>
      </c>
      <c r="R200" s="25" t="str">
        <f aca="false">IF(C200="","",IF(COUNTIF('Trade Log'!$A$4:$A$1003,$A200)=0,G200,LOOKUP(2,1/('Trade Log'!$A$4:$A$1003=$A200),'Trade Log'!$K$4:$K$1003)))</f>
        <v/>
      </c>
      <c r="S200" s="24" t="str">
        <f aca="false">IF(C200="","",IF(COUNTIF('Trade Log'!$A$4:$A$1003,$A200)=0,K200,LOOKUP(2,1/('Trade Log'!$A$4:$A$1003=$A200),'Trade Log'!$J$4:$J$1003)))</f>
        <v/>
      </c>
      <c r="T200" s="24" t="n">
        <f aca="false">IF(OR(R200="",R200=0),0,S200/R200)</f>
        <v>0</v>
      </c>
      <c r="U200" s="26" t="str">
        <f aca="false">IF(A201="","",IF(AND(ABS(G201-R200)&lt;0.00000001,ABS(H201-T200)&lt;0.01,ABS(F201-Q200)&lt;0.01),"OK","CHECK NEXT START"))</f>
        <v/>
      </c>
      <c r="V200" s="26" t="str">
        <f aca="false">IF(C200="","",IF(U200="CHECK NEXT START","CHECK",IF(D200="","OPEN","CLOSED")))</f>
        <v/>
      </c>
      <c r="W200" s="27"/>
    </row>
    <row r="201" customFormat="false" ht="15" hidden="false" customHeight="true" outlineLevel="0" collapsed="false">
      <c r="A201" s="19" t="str">
        <f aca="false">IF(C201="","",ROW()-3)</f>
        <v/>
      </c>
      <c r="B201" s="20"/>
      <c r="C201" s="21"/>
      <c r="D201" s="21"/>
      <c r="E201" s="22"/>
      <c r="F201" s="22"/>
      <c r="G201" s="23"/>
      <c r="H201" s="22"/>
      <c r="I201" s="20"/>
      <c r="J201" s="20"/>
      <c r="K201" s="24" t="n">
        <f aca="false">IF(OR(G201="",H201=""),0,G201*H201)</f>
        <v>0</v>
      </c>
      <c r="L201" s="19" t="str">
        <f aca="false">IF(OR(C201="",'Start Here'!$D$12=""),"",MAX(0,INT((IF(D201="",'Start Here'!$D$12,D201)-C201)/7)+1))</f>
        <v/>
      </c>
      <c r="M201" s="24" t="str">
        <f aca="false">IF(L201="","",L201*E201)</f>
        <v/>
      </c>
      <c r="N201" s="24" t="n">
        <f aca="false">SUMIFS('Trade Log'!$E$4:$E$1003,'Trade Log'!$A$4:$A$1003,$A201,'Trade Log'!$C$4:$C$1003,"BUY")</f>
        <v>0</v>
      </c>
      <c r="O201" s="24" t="n">
        <f aca="false">SUMIFS('Trade Log'!$E$4:$E$1003,'Trade Log'!$A$4:$A$1003,$A201,'Trade Log'!$C$4:$C$1003,"TRIM")</f>
        <v>0</v>
      </c>
      <c r="P201" s="24" t="n">
        <f aca="false">SUMIFS('Trade Log'!$F$4:$F$1003,'Trade Log'!$A$4:$A$1003,$A201)</f>
        <v>0</v>
      </c>
      <c r="Q201" s="24" t="str">
        <f aca="false">IF(C201="","",F201+N(M201)+SUMIFS('Trade Log'!$H$4:$H$1003,'Trade Log'!$A$4:$A$1003,$A201))</f>
        <v/>
      </c>
      <c r="R201" s="25" t="str">
        <f aca="false">IF(C201="","",IF(COUNTIF('Trade Log'!$A$4:$A$1003,$A201)=0,G201,LOOKUP(2,1/('Trade Log'!$A$4:$A$1003=$A201),'Trade Log'!$K$4:$K$1003)))</f>
        <v/>
      </c>
      <c r="S201" s="24" t="str">
        <f aca="false">IF(C201="","",IF(COUNTIF('Trade Log'!$A$4:$A$1003,$A201)=0,K201,LOOKUP(2,1/('Trade Log'!$A$4:$A$1003=$A201),'Trade Log'!$J$4:$J$1003)))</f>
        <v/>
      </c>
      <c r="T201" s="24" t="n">
        <f aca="false">IF(OR(R201="",R201=0),0,S201/R201)</f>
        <v>0</v>
      </c>
      <c r="U201" s="26" t="str">
        <f aca="false">IF(A202="","",IF(AND(ABS(G202-R201)&lt;0.00000001,ABS(H202-T201)&lt;0.01,ABS(F202-Q201)&lt;0.01),"OK","CHECK NEXT START"))</f>
        <v/>
      </c>
      <c r="V201" s="26" t="str">
        <f aca="false">IF(C201="","",IF(U201="CHECK NEXT START","CHECK",IF(D201="","OPEN","CLOSED")))</f>
        <v/>
      </c>
      <c r="W201" s="27"/>
    </row>
    <row r="202" customFormat="false" ht="15" hidden="false" customHeight="true" outlineLevel="0" collapsed="false">
      <c r="A202" s="19" t="str">
        <f aca="false">IF(C202="","",ROW()-3)</f>
        <v/>
      </c>
      <c r="B202" s="20"/>
      <c r="C202" s="21"/>
      <c r="D202" s="21"/>
      <c r="E202" s="22"/>
      <c r="F202" s="22"/>
      <c r="G202" s="23"/>
      <c r="H202" s="22"/>
      <c r="I202" s="20"/>
      <c r="J202" s="20"/>
      <c r="K202" s="24" t="n">
        <f aca="false">IF(OR(G202="",H202=""),0,G202*H202)</f>
        <v>0</v>
      </c>
      <c r="L202" s="19" t="str">
        <f aca="false">IF(OR(C202="",'Start Here'!$D$12=""),"",MAX(0,INT((IF(D202="",'Start Here'!$D$12,D202)-C202)/7)+1))</f>
        <v/>
      </c>
      <c r="M202" s="24" t="str">
        <f aca="false">IF(L202="","",L202*E202)</f>
        <v/>
      </c>
      <c r="N202" s="24" t="n">
        <f aca="false">SUMIFS('Trade Log'!$E$4:$E$1003,'Trade Log'!$A$4:$A$1003,$A202,'Trade Log'!$C$4:$C$1003,"BUY")</f>
        <v>0</v>
      </c>
      <c r="O202" s="24" t="n">
        <f aca="false">SUMIFS('Trade Log'!$E$4:$E$1003,'Trade Log'!$A$4:$A$1003,$A202,'Trade Log'!$C$4:$C$1003,"TRIM")</f>
        <v>0</v>
      </c>
      <c r="P202" s="24" t="n">
        <f aca="false">SUMIFS('Trade Log'!$F$4:$F$1003,'Trade Log'!$A$4:$A$1003,$A202)</f>
        <v>0</v>
      </c>
      <c r="Q202" s="24" t="str">
        <f aca="false">IF(C202="","",F202+N(M202)+SUMIFS('Trade Log'!$H$4:$H$1003,'Trade Log'!$A$4:$A$1003,$A202))</f>
        <v/>
      </c>
      <c r="R202" s="25" t="str">
        <f aca="false">IF(C202="","",IF(COUNTIF('Trade Log'!$A$4:$A$1003,$A202)=0,G202,LOOKUP(2,1/('Trade Log'!$A$4:$A$1003=$A202),'Trade Log'!$K$4:$K$1003)))</f>
        <v/>
      </c>
      <c r="S202" s="24" t="str">
        <f aca="false">IF(C202="","",IF(COUNTIF('Trade Log'!$A$4:$A$1003,$A202)=0,K202,LOOKUP(2,1/('Trade Log'!$A$4:$A$1003=$A202),'Trade Log'!$J$4:$J$1003)))</f>
        <v/>
      </c>
      <c r="T202" s="24" t="n">
        <f aca="false">IF(OR(R202="",R202=0),0,S202/R202)</f>
        <v>0</v>
      </c>
      <c r="U202" s="26" t="str">
        <f aca="false">IF(A203="","",IF(AND(ABS(G203-R202)&lt;0.00000001,ABS(H203-T202)&lt;0.01,ABS(F203-Q202)&lt;0.01),"OK","CHECK NEXT START"))</f>
        <v/>
      </c>
      <c r="V202" s="26" t="str">
        <f aca="false">IF(C202="","",IF(U202="CHECK NEXT START","CHECK",IF(D202="","OPEN","CLOSED")))</f>
        <v/>
      </c>
      <c r="W202" s="27"/>
    </row>
    <row r="203" customFormat="false" ht="15" hidden="false" customHeight="true" outlineLevel="0" collapsed="false">
      <c r="A203" s="19" t="str">
        <f aca="false">IF(C203="","",ROW()-3)</f>
        <v/>
      </c>
      <c r="B203" s="20"/>
      <c r="C203" s="21"/>
      <c r="D203" s="21"/>
      <c r="E203" s="22"/>
      <c r="F203" s="22"/>
      <c r="G203" s="23"/>
      <c r="H203" s="22"/>
      <c r="I203" s="20"/>
      <c r="J203" s="20"/>
      <c r="K203" s="24" t="n">
        <f aca="false">IF(OR(G203="",H203=""),0,G203*H203)</f>
        <v>0</v>
      </c>
      <c r="L203" s="19" t="str">
        <f aca="false">IF(OR(C203="",'Start Here'!$D$12=""),"",MAX(0,INT((IF(D203="",'Start Here'!$D$12,D203)-C203)/7)+1))</f>
        <v/>
      </c>
      <c r="M203" s="24" t="str">
        <f aca="false">IF(L203="","",L203*E203)</f>
        <v/>
      </c>
      <c r="N203" s="24" t="n">
        <f aca="false">SUMIFS('Trade Log'!$E$4:$E$1003,'Trade Log'!$A$4:$A$1003,$A203,'Trade Log'!$C$4:$C$1003,"BUY")</f>
        <v>0</v>
      </c>
      <c r="O203" s="24" t="n">
        <f aca="false">SUMIFS('Trade Log'!$E$4:$E$1003,'Trade Log'!$A$4:$A$1003,$A203,'Trade Log'!$C$4:$C$1003,"TRIM")</f>
        <v>0</v>
      </c>
      <c r="P203" s="24" t="n">
        <f aca="false">SUMIFS('Trade Log'!$F$4:$F$1003,'Trade Log'!$A$4:$A$1003,$A203)</f>
        <v>0</v>
      </c>
      <c r="Q203" s="24" t="str">
        <f aca="false">IF(C203="","",F203+N(M203)+SUMIFS('Trade Log'!$H$4:$H$1003,'Trade Log'!$A$4:$A$1003,$A203))</f>
        <v/>
      </c>
      <c r="R203" s="25" t="str">
        <f aca="false">IF(C203="","",IF(COUNTIF('Trade Log'!$A$4:$A$1003,$A203)=0,G203,LOOKUP(2,1/('Trade Log'!$A$4:$A$1003=$A203),'Trade Log'!$K$4:$K$1003)))</f>
        <v/>
      </c>
      <c r="S203" s="24" t="str">
        <f aca="false">IF(C203="","",IF(COUNTIF('Trade Log'!$A$4:$A$1003,$A203)=0,K203,LOOKUP(2,1/('Trade Log'!$A$4:$A$1003=$A203),'Trade Log'!$J$4:$J$1003)))</f>
        <v/>
      </c>
      <c r="T203" s="24" t="n">
        <f aca="false">IF(OR(R203="",R203=0),0,S203/R203)</f>
        <v>0</v>
      </c>
      <c r="U203" s="26" t="str">
        <f aca="false">IF(A204="","",IF(AND(ABS(G204-R203)&lt;0.00000001,ABS(H204-T203)&lt;0.01,ABS(F204-Q203)&lt;0.01),"OK","CHECK NEXT START"))</f>
        <v/>
      </c>
      <c r="V203" s="26" t="str">
        <f aca="false">IF(C203="","",IF(U203="CHECK NEXT START","CHECK",IF(D203="","OPEN","CLOSED")))</f>
        <v/>
      </c>
      <c r="W203" s="27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autoFilter ref="A3:W203"/>
  <mergeCells count="3">
    <mergeCell ref="B1:J1"/>
    <mergeCell ref="A2:W2"/>
    <mergeCell ref="B2:J2"/>
  </mergeCells>
  <dataValidations count="3">
    <dataValidation allowBlank="true" errorStyle="stop" operator="between" showDropDown="false" showErrorMessage="false" showInputMessage="false" sqref="I4:I203" type="list">
      <formula1>"Stack,Adaptive,Event,Performance"</formula1>
      <formula2>0</formula2>
    </dataValidation>
    <dataValidation allowBlank="true" errorStyle="stop" operator="between" showDropDown="false" showErrorMessage="false" showInputMessage="false" sqref="J4:J203" type="list">
      <formula1>"Conservative,Balanced,Aggressive (BTC-max)"</formula1>
      <formula2>0</formula2>
    </dataValidation>
    <dataValidation allowBlank="true" errorStyle="stop" operator="between" showDropDown="false" showErrorMessage="false" showInputMessage="false" sqref="C4:D203" type="date">
      <formula1>0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4"/>
    <col collapsed="false" customWidth="true" hidden="false" outlineLevel="0" max="6" min="6" style="1" width="11"/>
    <col collapsed="false" customWidth="true" hidden="false" outlineLevel="0" max="7" min="7" style="1" width="14"/>
    <col collapsed="false" customWidth="true" hidden="false" outlineLevel="0" max="8" min="8" style="1" width="15"/>
    <col collapsed="false" customWidth="true" hidden="false" outlineLevel="0" max="9" min="9" style="1" width="12"/>
    <col collapsed="false" customWidth="true" hidden="false" outlineLevel="0" max="10" min="10" style="1" width="16"/>
    <col collapsed="false" customWidth="true" hidden="false" outlineLevel="0" max="11" min="11" style="1" width="14"/>
    <col collapsed="false" customWidth="true" hidden="false" outlineLevel="0" max="12" min="12" style="1" width="18"/>
    <col collapsed="false" customWidth="true" hidden="false" outlineLevel="0" max="13" min="13" style="1" width="28"/>
  </cols>
  <sheetData>
    <row r="1" customFormat="false" ht="33.75" hidden="false" customHeight="true" outlineLevel="0" collapsed="false">
      <c r="A1" s="15"/>
      <c r="B1" s="16" t="s">
        <v>45</v>
      </c>
      <c r="C1" s="16"/>
      <c r="D1" s="16"/>
      <c r="E1" s="16"/>
      <c r="F1" s="16"/>
      <c r="G1" s="16"/>
      <c r="H1" s="16"/>
      <c r="I1" s="16"/>
      <c r="J1" s="16"/>
      <c r="K1" s="5"/>
      <c r="L1" s="5"/>
      <c r="M1" s="5"/>
    </row>
    <row r="2" customFormat="false" ht="21.75" hidden="false" customHeight="true" outlineLevel="0" collapsed="false">
      <c r="A2" s="17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customFormat="false" ht="41.25" hidden="false" customHeight="true" outlineLevel="0" collapsed="false">
      <c r="A3" s="18" t="s">
        <v>22</v>
      </c>
      <c r="B3" s="18" t="s">
        <v>47</v>
      </c>
      <c r="C3" s="18" t="s">
        <v>48</v>
      </c>
      <c r="D3" s="18" t="s">
        <v>49</v>
      </c>
      <c r="E3" s="18" t="s">
        <v>50</v>
      </c>
      <c r="F3" s="18" t="s">
        <v>51</v>
      </c>
      <c r="G3" s="18" t="s">
        <v>52</v>
      </c>
      <c r="H3" s="18" t="s">
        <v>53</v>
      </c>
      <c r="I3" s="18" t="s">
        <v>54</v>
      </c>
      <c r="J3" s="18" t="s">
        <v>55</v>
      </c>
      <c r="K3" s="18" t="s">
        <v>56</v>
      </c>
      <c r="L3" s="18" t="s">
        <v>57</v>
      </c>
      <c r="M3" s="18" t="s">
        <v>44</v>
      </c>
    </row>
    <row r="4" customFormat="false" ht="15" hidden="false" customHeight="true" outlineLevel="0" collapsed="false">
      <c r="A4" s="20"/>
      <c r="B4" s="21"/>
      <c r="C4" s="20"/>
      <c r="D4" s="22"/>
      <c r="E4" s="22"/>
      <c r="F4" s="22"/>
      <c r="G4" s="24" t="str">
        <f aca="false">IF(C4="","",E4-F4)</f>
        <v/>
      </c>
      <c r="H4" s="24" t="str">
        <f aca="false">IF(C4="BUY",-E4,IF(C4="TRIM",G4,""))</f>
        <v/>
      </c>
      <c r="I4" s="25" t="str">
        <f aca="false">IF(C4="BUY",IF(OR(D4="",G4=""),"",G4/D4),IF(C4="TRIM",IF(OR(D4="",E4=""),"",-E4/D4),""))</f>
        <v/>
      </c>
      <c r="J4" s="24" t="str">
        <f aca="false">IF(A4="","",IF(COUNTIF($A$4:A4,A4)=1,INDEX(Chapters!$K$4:$K$203,MATCH(A4,Chapters!$A$4:$A$203,0))+IF(C4="BUY",N(E4),IF(C4="TRIM",-MIN(INDEX(Chapters!$K$4:$K$203,MATCH(A4,Chapters!$A$4:$A$203,0)),ABS(N(I4))*INDEX(Chapters!$H$4:$H$203,MATCH(A4,Chapters!$A$4:$A$203,0))),0)),J3+IF(C4="BUY",N(E4),IF(C4="TRIM",-MIN(J3,ABS(N(I4))*L3),0))))</f>
        <v/>
      </c>
      <c r="K4" s="25" t="str">
        <f aca="false">IF(A4="","",IF(COUNTIF($A$4:A4,A4)=1,INDEX(Chapters!$G$4:$G$203,MATCH(A4,Chapters!$A$4:$A$203,0))+N(I4),K3+N(I4)))</f>
        <v/>
      </c>
      <c r="L4" s="24" t="n">
        <f aca="false">IF(OR(K4="",K4=0),0,J4/K4)</f>
        <v>0</v>
      </c>
      <c r="M4" s="27"/>
    </row>
    <row r="5" customFormat="false" ht="15" hidden="false" customHeight="true" outlineLevel="0" collapsed="false">
      <c r="A5" s="20"/>
      <c r="B5" s="21"/>
      <c r="C5" s="20"/>
      <c r="D5" s="22"/>
      <c r="E5" s="22"/>
      <c r="F5" s="22"/>
      <c r="G5" s="24" t="str">
        <f aca="false">IF(C5="","",E5-F5)</f>
        <v/>
      </c>
      <c r="H5" s="24" t="str">
        <f aca="false">IF(C5="BUY",-E5,IF(C5="TRIM",G5,""))</f>
        <v/>
      </c>
      <c r="I5" s="25" t="str">
        <f aca="false">IF(C5="BUY",IF(OR(D5="",G5=""),"",G5/D5),IF(C5="TRIM",IF(OR(D5="",E5=""),"",-E5/D5),""))</f>
        <v/>
      </c>
      <c r="J5" s="24" t="str">
        <f aca="false">IF(A5="","",IF(COUNTIF($A$4:A5,A5)=1,INDEX(Chapters!$K$4:$K$203,MATCH(A5,Chapters!$A$4:$A$203,0))+IF(C5="BUY",N(E5),IF(C5="TRIM",-MIN(INDEX(Chapters!$K$4:$K$203,MATCH(A5,Chapters!$A$4:$A$203,0)),ABS(N(I5))*INDEX(Chapters!$H$4:$H$203,MATCH(A5,Chapters!$A$4:$A$203,0))),0)),J4+IF(C5="BUY",N(E5),IF(C5="TRIM",-MIN(J4,ABS(N(I5))*L4),0))))</f>
        <v/>
      </c>
      <c r="K5" s="25" t="str">
        <f aca="false">IF(A5="","",IF(COUNTIF($A$4:A5,A5)=1,INDEX(Chapters!$G$4:$G$203,MATCH(A5,Chapters!$A$4:$A$203,0))+N(I5),K4+N(I5)))</f>
        <v/>
      </c>
      <c r="L5" s="24" t="n">
        <f aca="false">IF(OR(K5="",K5=0),0,J5/K5)</f>
        <v>0</v>
      </c>
      <c r="M5" s="27"/>
    </row>
    <row r="6" customFormat="false" ht="15" hidden="false" customHeight="true" outlineLevel="0" collapsed="false">
      <c r="A6" s="20"/>
      <c r="B6" s="21"/>
      <c r="C6" s="20"/>
      <c r="D6" s="22"/>
      <c r="E6" s="22"/>
      <c r="F6" s="22"/>
      <c r="G6" s="24" t="str">
        <f aca="false">IF(C6="","",E6-F6)</f>
        <v/>
      </c>
      <c r="H6" s="24" t="str">
        <f aca="false">IF(C6="BUY",-E6,IF(C6="TRIM",G6,""))</f>
        <v/>
      </c>
      <c r="I6" s="25" t="str">
        <f aca="false">IF(C6="BUY",IF(OR(D6="",G6=""),"",G6/D6),IF(C6="TRIM",IF(OR(D6="",E6=""),"",-E6/D6),""))</f>
        <v/>
      </c>
      <c r="J6" s="24" t="str">
        <f aca="false">IF(A6="","",IF(COUNTIF($A$4:A6,A6)=1,INDEX(Chapters!$K$4:$K$203,MATCH(A6,Chapters!$A$4:$A$203,0))+IF(C6="BUY",N(E6),IF(C6="TRIM",-MIN(INDEX(Chapters!$K$4:$K$203,MATCH(A6,Chapters!$A$4:$A$203,0)),ABS(N(I6))*INDEX(Chapters!$H$4:$H$203,MATCH(A6,Chapters!$A$4:$A$203,0))),0)),J5+IF(C6="BUY",N(E6),IF(C6="TRIM",-MIN(J5,ABS(N(I6))*L5),0))))</f>
        <v/>
      </c>
      <c r="K6" s="25" t="str">
        <f aca="false">IF(A6="","",IF(COUNTIF($A$4:A6,A6)=1,INDEX(Chapters!$G$4:$G$203,MATCH(A6,Chapters!$A$4:$A$203,0))+N(I6),K5+N(I6)))</f>
        <v/>
      </c>
      <c r="L6" s="24" t="n">
        <f aca="false">IF(OR(K6="",K6=0),0,J6/K6)</f>
        <v>0</v>
      </c>
      <c r="M6" s="27"/>
    </row>
    <row r="7" customFormat="false" ht="15" hidden="false" customHeight="true" outlineLevel="0" collapsed="false">
      <c r="A7" s="20"/>
      <c r="B7" s="21"/>
      <c r="C7" s="20"/>
      <c r="D7" s="22"/>
      <c r="E7" s="22"/>
      <c r="F7" s="22"/>
      <c r="G7" s="24" t="str">
        <f aca="false">IF(C7="","",E7-F7)</f>
        <v/>
      </c>
      <c r="H7" s="24" t="str">
        <f aca="false">IF(C7="BUY",-E7,IF(C7="TRIM",G7,""))</f>
        <v/>
      </c>
      <c r="I7" s="25" t="str">
        <f aca="false">IF(C7="BUY",IF(OR(D7="",G7=""),"",G7/D7),IF(C7="TRIM",IF(OR(D7="",E7=""),"",-E7/D7),""))</f>
        <v/>
      </c>
      <c r="J7" s="24" t="str">
        <f aca="false">IF(A7="","",IF(COUNTIF($A$4:A7,A7)=1,INDEX(Chapters!$K$4:$K$203,MATCH(A7,Chapters!$A$4:$A$203,0))+IF(C7="BUY",N(E7),IF(C7="TRIM",-MIN(INDEX(Chapters!$K$4:$K$203,MATCH(A7,Chapters!$A$4:$A$203,0)),ABS(N(I7))*INDEX(Chapters!$H$4:$H$203,MATCH(A7,Chapters!$A$4:$A$203,0))),0)),J6+IF(C7="BUY",N(E7),IF(C7="TRIM",-MIN(J6,ABS(N(I7))*L6),0))))</f>
        <v/>
      </c>
      <c r="K7" s="25" t="str">
        <f aca="false">IF(A7="","",IF(COUNTIF($A$4:A7,A7)=1,INDEX(Chapters!$G$4:$G$203,MATCH(A7,Chapters!$A$4:$A$203,0))+N(I7),K6+N(I7)))</f>
        <v/>
      </c>
      <c r="L7" s="24" t="n">
        <f aca="false">IF(OR(K7="",K7=0),0,J7/K7)</f>
        <v>0</v>
      </c>
      <c r="M7" s="27"/>
    </row>
    <row r="8" customFormat="false" ht="15" hidden="false" customHeight="true" outlineLevel="0" collapsed="false">
      <c r="A8" s="20"/>
      <c r="B8" s="21"/>
      <c r="C8" s="20"/>
      <c r="D8" s="22"/>
      <c r="E8" s="22"/>
      <c r="F8" s="22"/>
      <c r="G8" s="24" t="str">
        <f aca="false">IF(C8="","",E8-F8)</f>
        <v/>
      </c>
      <c r="H8" s="24" t="str">
        <f aca="false">IF(C8="BUY",-E8,IF(C8="TRIM",G8,""))</f>
        <v/>
      </c>
      <c r="I8" s="25" t="str">
        <f aca="false">IF(C8="BUY",IF(OR(D8="",G8=""),"",G8/D8),IF(C8="TRIM",IF(OR(D8="",E8=""),"",-E8/D8),""))</f>
        <v/>
      </c>
      <c r="J8" s="24" t="str">
        <f aca="false">IF(A8="","",IF(COUNTIF($A$4:A8,A8)=1,INDEX(Chapters!$K$4:$K$203,MATCH(A8,Chapters!$A$4:$A$203,0))+IF(C8="BUY",N(E8),IF(C8="TRIM",-MIN(INDEX(Chapters!$K$4:$K$203,MATCH(A8,Chapters!$A$4:$A$203,0)),ABS(N(I8))*INDEX(Chapters!$H$4:$H$203,MATCH(A8,Chapters!$A$4:$A$203,0))),0)),J7+IF(C8="BUY",N(E8),IF(C8="TRIM",-MIN(J7,ABS(N(I8))*L7),0))))</f>
        <v/>
      </c>
      <c r="K8" s="25" t="str">
        <f aca="false">IF(A8="","",IF(COUNTIF($A$4:A8,A8)=1,INDEX(Chapters!$G$4:$G$203,MATCH(A8,Chapters!$A$4:$A$203,0))+N(I8),K7+N(I8)))</f>
        <v/>
      </c>
      <c r="L8" s="24" t="n">
        <f aca="false">IF(OR(K8="",K8=0),0,J8/K8)</f>
        <v>0</v>
      </c>
      <c r="M8" s="27"/>
    </row>
    <row r="9" customFormat="false" ht="15" hidden="false" customHeight="true" outlineLevel="0" collapsed="false">
      <c r="A9" s="20"/>
      <c r="B9" s="21"/>
      <c r="C9" s="20"/>
      <c r="D9" s="22"/>
      <c r="E9" s="22"/>
      <c r="F9" s="22"/>
      <c r="G9" s="24" t="str">
        <f aca="false">IF(C9="","",E9-F9)</f>
        <v/>
      </c>
      <c r="H9" s="24" t="str">
        <f aca="false">IF(C9="BUY",-E9,IF(C9="TRIM",G9,""))</f>
        <v/>
      </c>
      <c r="I9" s="25" t="str">
        <f aca="false">IF(C9="BUY",IF(OR(D9="",G9=""),"",G9/D9),IF(C9="TRIM",IF(OR(D9="",E9=""),"",-E9/D9),""))</f>
        <v/>
      </c>
      <c r="J9" s="24" t="str">
        <f aca="false">IF(A9="","",IF(COUNTIF($A$4:A9,A9)=1,INDEX(Chapters!$K$4:$K$203,MATCH(A9,Chapters!$A$4:$A$203,0))+IF(C9="BUY",N(E9),IF(C9="TRIM",-MIN(INDEX(Chapters!$K$4:$K$203,MATCH(A9,Chapters!$A$4:$A$203,0)),ABS(N(I9))*INDEX(Chapters!$H$4:$H$203,MATCH(A9,Chapters!$A$4:$A$203,0))),0)),J8+IF(C9="BUY",N(E9),IF(C9="TRIM",-MIN(J8,ABS(N(I9))*L8),0))))</f>
        <v/>
      </c>
      <c r="K9" s="25" t="str">
        <f aca="false">IF(A9="","",IF(COUNTIF($A$4:A9,A9)=1,INDEX(Chapters!$G$4:$G$203,MATCH(A9,Chapters!$A$4:$A$203,0))+N(I9),K8+N(I9)))</f>
        <v/>
      </c>
      <c r="L9" s="24" t="n">
        <f aca="false">IF(OR(K9="",K9=0),0,J9/K9)</f>
        <v>0</v>
      </c>
      <c r="M9" s="27"/>
    </row>
    <row r="10" customFormat="false" ht="15" hidden="false" customHeight="true" outlineLevel="0" collapsed="false">
      <c r="A10" s="20"/>
      <c r="B10" s="21"/>
      <c r="C10" s="20"/>
      <c r="D10" s="22"/>
      <c r="E10" s="22"/>
      <c r="F10" s="22"/>
      <c r="G10" s="24" t="str">
        <f aca="false">IF(C10="","",E10-F10)</f>
        <v/>
      </c>
      <c r="H10" s="24" t="str">
        <f aca="false">IF(C10="BUY",-E10,IF(C10="TRIM",G10,""))</f>
        <v/>
      </c>
      <c r="I10" s="25" t="str">
        <f aca="false">IF(C10="BUY",IF(OR(D10="",G10=""),"",G10/D10),IF(C10="TRIM",IF(OR(D10="",E10=""),"",-E10/D10),""))</f>
        <v/>
      </c>
      <c r="J10" s="24" t="str">
        <f aca="false">IF(A10="","",IF(COUNTIF($A$4:A10,A10)=1,INDEX(Chapters!$K$4:$K$203,MATCH(A10,Chapters!$A$4:$A$203,0))+IF(C10="BUY",N(E10),IF(C10="TRIM",-MIN(INDEX(Chapters!$K$4:$K$203,MATCH(A10,Chapters!$A$4:$A$203,0)),ABS(N(I10))*INDEX(Chapters!$H$4:$H$203,MATCH(A10,Chapters!$A$4:$A$203,0))),0)),J9+IF(C10="BUY",N(E10),IF(C10="TRIM",-MIN(J9,ABS(N(I10))*L9),0))))</f>
        <v/>
      </c>
      <c r="K10" s="25" t="str">
        <f aca="false">IF(A10="","",IF(COUNTIF($A$4:A10,A10)=1,INDEX(Chapters!$G$4:$G$203,MATCH(A10,Chapters!$A$4:$A$203,0))+N(I10),K9+N(I10)))</f>
        <v/>
      </c>
      <c r="L10" s="24" t="n">
        <f aca="false">IF(OR(K10="",K10=0),0,J10/K10)</f>
        <v>0</v>
      </c>
      <c r="M10" s="27"/>
    </row>
    <row r="11" customFormat="false" ht="15" hidden="false" customHeight="true" outlineLevel="0" collapsed="false">
      <c r="A11" s="20"/>
      <c r="B11" s="21"/>
      <c r="C11" s="20"/>
      <c r="D11" s="22"/>
      <c r="E11" s="22"/>
      <c r="F11" s="22"/>
      <c r="G11" s="24" t="str">
        <f aca="false">IF(C11="","",E11-F11)</f>
        <v/>
      </c>
      <c r="H11" s="24" t="str">
        <f aca="false">IF(C11="BUY",-E11,IF(C11="TRIM",G11,""))</f>
        <v/>
      </c>
      <c r="I11" s="25" t="str">
        <f aca="false">IF(C11="BUY",IF(OR(D11="",G11=""),"",G11/D11),IF(C11="TRIM",IF(OR(D11="",E11=""),"",-E11/D11),""))</f>
        <v/>
      </c>
      <c r="J11" s="24" t="str">
        <f aca="false">IF(A11="","",IF(COUNTIF($A$4:A11,A11)=1,INDEX(Chapters!$K$4:$K$203,MATCH(A11,Chapters!$A$4:$A$203,0))+IF(C11="BUY",N(E11),IF(C11="TRIM",-MIN(INDEX(Chapters!$K$4:$K$203,MATCH(A11,Chapters!$A$4:$A$203,0)),ABS(N(I11))*INDEX(Chapters!$H$4:$H$203,MATCH(A11,Chapters!$A$4:$A$203,0))),0)),J10+IF(C11="BUY",N(E11),IF(C11="TRIM",-MIN(J10,ABS(N(I11))*L10),0))))</f>
        <v/>
      </c>
      <c r="K11" s="25" t="str">
        <f aca="false">IF(A11="","",IF(COUNTIF($A$4:A11,A11)=1,INDEX(Chapters!$G$4:$G$203,MATCH(A11,Chapters!$A$4:$A$203,0))+N(I11),K10+N(I11)))</f>
        <v/>
      </c>
      <c r="L11" s="24" t="n">
        <f aca="false">IF(OR(K11="",K11=0),0,J11/K11)</f>
        <v>0</v>
      </c>
      <c r="M11" s="27"/>
    </row>
    <row r="12" customFormat="false" ht="15" hidden="false" customHeight="true" outlineLevel="0" collapsed="false">
      <c r="A12" s="20"/>
      <c r="B12" s="21"/>
      <c r="C12" s="20"/>
      <c r="D12" s="22"/>
      <c r="E12" s="22"/>
      <c r="F12" s="22"/>
      <c r="G12" s="24" t="str">
        <f aca="false">IF(C12="","",E12-F12)</f>
        <v/>
      </c>
      <c r="H12" s="24" t="str">
        <f aca="false">IF(C12="BUY",-E12,IF(C12="TRIM",G12,""))</f>
        <v/>
      </c>
      <c r="I12" s="25" t="str">
        <f aca="false">IF(C12="BUY",IF(OR(D12="",G12=""),"",G12/D12),IF(C12="TRIM",IF(OR(D12="",E12=""),"",-E12/D12),""))</f>
        <v/>
      </c>
      <c r="J12" s="24" t="str">
        <f aca="false">IF(A12="","",IF(COUNTIF($A$4:A12,A12)=1,INDEX(Chapters!$K$4:$K$203,MATCH(A12,Chapters!$A$4:$A$203,0))+IF(C12="BUY",N(E12),IF(C12="TRIM",-MIN(INDEX(Chapters!$K$4:$K$203,MATCH(A12,Chapters!$A$4:$A$203,0)),ABS(N(I12))*INDEX(Chapters!$H$4:$H$203,MATCH(A12,Chapters!$A$4:$A$203,0))),0)),J11+IF(C12="BUY",N(E12),IF(C12="TRIM",-MIN(J11,ABS(N(I12))*L11),0))))</f>
        <v/>
      </c>
      <c r="K12" s="25" t="str">
        <f aca="false">IF(A12="","",IF(COUNTIF($A$4:A12,A12)=1,INDEX(Chapters!$G$4:$G$203,MATCH(A12,Chapters!$A$4:$A$203,0))+N(I12),K11+N(I12)))</f>
        <v/>
      </c>
      <c r="L12" s="24" t="n">
        <f aca="false">IF(OR(K12="",K12=0),0,J12/K12)</f>
        <v>0</v>
      </c>
      <c r="M12" s="27"/>
    </row>
    <row r="13" customFormat="false" ht="15" hidden="false" customHeight="true" outlineLevel="0" collapsed="false">
      <c r="A13" s="20"/>
      <c r="B13" s="21"/>
      <c r="C13" s="20"/>
      <c r="D13" s="22"/>
      <c r="E13" s="22"/>
      <c r="F13" s="22"/>
      <c r="G13" s="24" t="str">
        <f aca="false">IF(C13="","",E13-F13)</f>
        <v/>
      </c>
      <c r="H13" s="24" t="str">
        <f aca="false">IF(C13="BUY",-E13,IF(C13="TRIM",G13,""))</f>
        <v/>
      </c>
      <c r="I13" s="25" t="str">
        <f aca="false">IF(C13="BUY",IF(OR(D13="",G13=""),"",G13/D13),IF(C13="TRIM",IF(OR(D13="",E13=""),"",-E13/D13),""))</f>
        <v/>
      </c>
      <c r="J13" s="24" t="str">
        <f aca="false">IF(A13="","",IF(COUNTIF($A$4:A13,A13)=1,INDEX(Chapters!$K$4:$K$203,MATCH(A13,Chapters!$A$4:$A$203,0))+IF(C13="BUY",N(E13),IF(C13="TRIM",-MIN(INDEX(Chapters!$K$4:$K$203,MATCH(A13,Chapters!$A$4:$A$203,0)),ABS(N(I13))*INDEX(Chapters!$H$4:$H$203,MATCH(A13,Chapters!$A$4:$A$203,0))),0)),J12+IF(C13="BUY",N(E13),IF(C13="TRIM",-MIN(J12,ABS(N(I13))*L12),0))))</f>
        <v/>
      </c>
      <c r="K13" s="25" t="str">
        <f aca="false">IF(A13="","",IF(COUNTIF($A$4:A13,A13)=1,INDEX(Chapters!$G$4:$G$203,MATCH(A13,Chapters!$A$4:$A$203,0))+N(I13),K12+N(I13)))</f>
        <v/>
      </c>
      <c r="L13" s="24" t="n">
        <f aca="false">IF(OR(K13="",K13=0),0,J13/K13)</f>
        <v>0</v>
      </c>
      <c r="M13" s="27"/>
    </row>
    <row r="14" customFormat="false" ht="15" hidden="false" customHeight="true" outlineLevel="0" collapsed="false">
      <c r="A14" s="20"/>
      <c r="B14" s="21"/>
      <c r="C14" s="20"/>
      <c r="D14" s="22"/>
      <c r="E14" s="22"/>
      <c r="F14" s="22"/>
      <c r="G14" s="24" t="str">
        <f aca="false">IF(C14="","",E14-F14)</f>
        <v/>
      </c>
      <c r="H14" s="24" t="str">
        <f aca="false">IF(C14="BUY",-E14,IF(C14="TRIM",G14,""))</f>
        <v/>
      </c>
      <c r="I14" s="25" t="str">
        <f aca="false">IF(C14="BUY",IF(OR(D14="",G14=""),"",G14/D14),IF(C14="TRIM",IF(OR(D14="",E14=""),"",-E14/D14),""))</f>
        <v/>
      </c>
      <c r="J14" s="24" t="str">
        <f aca="false">IF(A14="","",IF(COUNTIF($A$4:A14,A14)=1,INDEX(Chapters!$K$4:$K$203,MATCH(A14,Chapters!$A$4:$A$203,0))+IF(C14="BUY",N(E14),IF(C14="TRIM",-MIN(INDEX(Chapters!$K$4:$K$203,MATCH(A14,Chapters!$A$4:$A$203,0)),ABS(N(I14))*INDEX(Chapters!$H$4:$H$203,MATCH(A14,Chapters!$A$4:$A$203,0))),0)),J13+IF(C14="BUY",N(E14),IF(C14="TRIM",-MIN(J13,ABS(N(I14))*L13),0))))</f>
        <v/>
      </c>
      <c r="K14" s="25" t="str">
        <f aca="false">IF(A14="","",IF(COUNTIF($A$4:A14,A14)=1,INDEX(Chapters!$G$4:$G$203,MATCH(A14,Chapters!$A$4:$A$203,0))+N(I14),K13+N(I14)))</f>
        <v/>
      </c>
      <c r="L14" s="24" t="n">
        <f aca="false">IF(OR(K14="",K14=0),0,J14/K14)</f>
        <v>0</v>
      </c>
      <c r="M14" s="27"/>
    </row>
    <row r="15" customFormat="false" ht="15" hidden="false" customHeight="true" outlineLevel="0" collapsed="false">
      <c r="A15" s="20"/>
      <c r="B15" s="21"/>
      <c r="C15" s="20"/>
      <c r="D15" s="22"/>
      <c r="E15" s="22"/>
      <c r="F15" s="22"/>
      <c r="G15" s="24" t="str">
        <f aca="false">IF(C15="","",E15-F15)</f>
        <v/>
      </c>
      <c r="H15" s="24" t="str">
        <f aca="false">IF(C15="BUY",-E15,IF(C15="TRIM",G15,""))</f>
        <v/>
      </c>
      <c r="I15" s="25" t="str">
        <f aca="false">IF(C15="BUY",IF(OR(D15="",G15=""),"",G15/D15),IF(C15="TRIM",IF(OR(D15="",E15=""),"",-E15/D15),""))</f>
        <v/>
      </c>
      <c r="J15" s="24" t="str">
        <f aca="false">IF(A15="","",IF(COUNTIF($A$4:A15,A15)=1,INDEX(Chapters!$K$4:$K$203,MATCH(A15,Chapters!$A$4:$A$203,0))+IF(C15="BUY",N(E15),IF(C15="TRIM",-MIN(INDEX(Chapters!$K$4:$K$203,MATCH(A15,Chapters!$A$4:$A$203,0)),ABS(N(I15))*INDEX(Chapters!$H$4:$H$203,MATCH(A15,Chapters!$A$4:$A$203,0))),0)),J14+IF(C15="BUY",N(E15),IF(C15="TRIM",-MIN(J14,ABS(N(I15))*L14),0))))</f>
        <v/>
      </c>
      <c r="K15" s="25" t="str">
        <f aca="false">IF(A15="","",IF(COUNTIF($A$4:A15,A15)=1,INDEX(Chapters!$G$4:$G$203,MATCH(A15,Chapters!$A$4:$A$203,0))+N(I15),K14+N(I15)))</f>
        <v/>
      </c>
      <c r="L15" s="24" t="n">
        <f aca="false">IF(OR(K15="",K15=0),0,J15/K15)</f>
        <v>0</v>
      </c>
      <c r="M15" s="27"/>
    </row>
    <row r="16" customFormat="false" ht="15" hidden="false" customHeight="true" outlineLevel="0" collapsed="false">
      <c r="A16" s="20"/>
      <c r="B16" s="21"/>
      <c r="C16" s="20"/>
      <c r="D16" s="22"/>
      <c r="E16" s="22"/>
      <c r="F16" s="22"/>
      <c r="G16" s="24" t="str">
        <f aca="false">IF(C16="","",E16-F16)</f>
        <v/>
      </c>
      <c r="H16" s="24" t="str">
        <f aca="false">IF(C16="BUY",-E16,IF(C16="TRIM",G16,""))</f>
        <v/>
      </c>
      <c r="I16" s="25" t="str">
        <f aca="false">IF(C16="BUY",IF(OR(D16="",G16=""),"",G16/D16),IF(C16="TRIM",IF(OR(D16="",E16=""),"",-E16/D16),""))</f>
        <v/>
      </c>
      <c r="J16" s="24" t="str">
        <f aca="false">IF(A16="","",IF(COUNTIF($A$4:A16,A16)=1,INDEX(Chapters!$K$4:$K$203,MATCH(A16,Chapters!$A$4:$A$203,0))+IF(C16="BUY",N(E16),IF(C16="TRIM",-MIN(INDEX(Chapters!$K$4:$K$203,MATCH(A16,Chapters!$A$4:$A$203,0)),ABS(N(I16))*INDEX(Chapters!$H$4:$H$203,MATCH(A16,Chapters!$A$4:$A$203,0))),0)),J15+IF(C16="BUY",N(E16),IF(C16="TRIM",-MIN(J15,ABS(N(I16))*L15),0))))</f>
        <v/>
      </c>
      <c r="K16" s="25" t="str">
        <f aca="false">IF(A16="","",IF(COUNTIF($A$4:A16,A16)=1,INDEX(Chapters!$G$4:$G$203,MATCH(A16,Chapters!$A$4:$A$203,0))+N(I16),K15+N(I16)))</f>
        <v/>
      </c>
      <c r="L16" s="24" t="n">
        <f aca="false">IF(OR(K16="",K16=0),0,J16/K16)</f>
        <v>0</v>
      </c>
      <c r="M16" s="27"/>
    </row>
    <row r="17" customFormat="false" ht="15" hidden="false" customHeight="true" outlineLevel="0" collapsed="false">
      <c r="A17" s="20"/>
      <c r="B17" s="21"/>
      <c r="C17" s="20"/>
      <c r="D17" s="22"/>
      <c r="E17" s="22"/>
      <c r="F17" s="22"/>
      <c r="G17" s="24" t="str">
        <f aca="false">IF(C17="","",E17-F17)</f>
        <v/>
      </c>
      <c r="H17" s="24" t="str">
        <f aca="false">IF(C17="BUY",-E17,IF(C17="TRIM",G17,""))</f>
        <v/>
      </c>
      <c r="I17" s="25" t="str">
        <f aca="false">IF(C17="BUY",IF(OR(D17="",G17=""),"",G17/D17),IF(C17="TRIM",IF(OR(D17="",E17=""),"",-E17/D17),""))</f>
        <v/>
      </c>
      <c r="J17" s="24" t="str">
        <f aca="false">IF(A17="","",IF(COUNTIF($A$4:A17,A17)=1,INDEX(Chapters!$K$4:$K$203,MATCH(A17,Chapters!$A$4:$A$203,0))+IF(C17="BUY",N(E17),IF(C17="TRIM",-MIN(INDEX(Chapters!$K$4:$K$203,MATCH(A17,Chapters!$A$4:$A$203,0)),ABS(N(I17))*INDEX(Chapters!$H$4:$H$203,MATCH(A17,Chapters!$A$4:$A$203,0))),0)),J16+IF(C17="BUY",N(E17),IF(C17="TRIM",-MIN(J16,ABS(N(I17))*L16),0))))</f>
        <v/>
      </c>
      <c r="K17" s="25" t="str">
        <f aca="false">IF(A17="","",IF(COUNTIF($A$4:A17,A17)=1,INDEX(Chapters!$G$4:$G$203,MATCH(A17,Chapters!$A$4:$A$203,0))+N(I17),K16+N(I17)))</f>
        <v/>
      </c>
      <c r="L17" s="24" t="n">
        <f aca="false">IF(OR(K17="",K17=0),0,J17/K17)</f>
        <v>0</v>
      </c>
      <c r="M17" s="27"/>
    </row>
    <row r="18" customFormat="false" ht="15" hidden="false" customHeight="true" outlineLevel="0" collapsed="false">
      <c r="A18" s="20"/>
      <c r="B18" s="21"/>
      <c r="C18" s="20"/>
      <c r="D18" s="22"/>
      <c r="E18" s="22"/>
      <c r="F18" s="22"/>
      <c r="G18" s="24" t="str">
        <f aca="false">IF(C18="","",E18-F18)</f>
        <v/>
      </c>
      <c r="H18" s="24" t="str">
        <f aca="false">IF(C18="BUY",-E18,IF(C18="TRIM",G18,""))</f>
        <v/>
      </c>
      <c r="I18" s="25" t="str">
        <f aca="false">IF(C18="BUY",IF(OR(D18="",G18=""),"",G18/D18),IF(C18="TRIM",IF(OR(D18="",E18=""),"",-E18/D18),""))</f>
        <v/>
      </c>
      <c r="J18" s="24" t="str">
        <f aca="false">IF(A18="","",IF(COUNTIF($A$4:A18,A18)=1,INDEX(Chapters!$K$4:$K$203,MATCH(A18,Chapters!$A$4:$A$203,0))+IF(C18="BUY",N(E18),IF(C18="TRIM",-MIN(INDEX(Chapters!$K$4:$K$203,MATCH(A18,Chapters!$A$4:$A$203,0)),ABS(N(I18))*INDEX(Chapters!$H$4:$H$203,MATCH(A18,Chapters!$A$4:$A$203,0))),0)),J17+IF(C18="BUY",N(E18),IF(C18="TRIM",-MIN(J17,ABS(N(I18))*L17),0))))</f>
        <v/>
      </c>
      <c r="K18" s="25" t="str">
        <f aca="false">IF(A18="","",IF(COUNTIF($A$4:A18,A18)=1,INDEX(Chapters!$G$4:$G$203,MATCH(A18,Chapters!$A$4:$A$203,0))+N(I18),K17+N(I18)))</f>
        <v/>
      </c>
      <c r="L18" s="24" t="n">
        <f aca="false">IF(OR(K18="",K18=0),0,J18/K18)</f>
        <v>0</v>
      </c>
      <c r="M18" s="27"/>
    </row>
    <row r="19" customFormat="false" ht="15" hidden="false" customHeight="true" outlineLevel="0" collapsed="false">
      <c r="A19" s="20"/>
      <c r="B19" s="21"/>
      <c r="C19" s="20"/>
      <c r="D19" s="22"/>
      <c r="E19" s="22"/>
      <c r="F19" s="22"/>
      <c r="G19" s="24" t="str">
        <f aca="false">IF(C19="","",E19-F19)</f>
        <v/>
      </c>
      <c r="H19" s="24" t="str">
        <f aca="false">IF(C19="BUY",-E19,IF(C19="TRIM",G19,""))</f>
        <v/>
      </c>
      <c r="I19" s="25" t="str">
        <f aca="false">IF(C19="BUY",IF(OR(D19="",G19=""),"",G19/D19),IF(C19="TRIM",IF(OR(D19="",E19=""),"",-E19/D19),""))</f>
        <v/>
      </c>
      <c r="J19" s="24" t="str">
        <f aca="false">IF(A19="","",IF(COUNTIF($A$4:A19,A19)=1,INDEX(Chapters!$K$4:$K$203,MATCH(A19,Chapters!$A$4:$A$203,0))+IF(C19="BUY",N(E19),IF(C19="TRIM",-MIN(INDEX(Chapters!$K$4:$K$203,MATCH(A19,Chapters!$A$4:$A$203,0)),ABS(N(I19))*INDEX(Chapters!$H$4:$H$203,MATCH(A19,Chapters!$A$4:$A$203,0))),0)),J18+IF(C19="BUY",N(E19),IF(C19="TRIM",-MIN(J18,ABS(N(I19))*L18),0))))</f>
        <v/>
      </c>
      <c r="K19" s="25" t="str">
        <f aca="false">IF(A19="","",IF(COUNTIF($A$4:A19,A19)=1,INDEX(Chapters!$G$4:$G$203,MATCH(A19,Chapters!$A$4:$A$203,0))+N(I19),K18+N(I19)))</f>
        <v/>
      </c>
      <c r="L19" s="24" t="n">
        <f aca="false">IF(OR(K19="",K19=0),0,J19/K19)</f>
        <v>0</v>
      </c>
      <c r="M19" s="27"/>
    </row>
    <row r="20" customFormat="false" ht="15" hidden="false" customHeight="true" outlineLevel="0" collapsed="false">
      <c r="A20" s="20"/>
      <c r="B20" s="21"/>
      <c r="C20" s="20"/>
      <c r="D20" s="22"/>
      <c r="E20" s="22"/>
      <c r="F20" s="22"/>
      <c r="G20" s="24" t="str">
        <f aca="false">IF(C20="","",E20-F20)</f>
        <v/>
      </c>
      <c r="H20" s="24" t="str">
        <f aca="false">IF(C20="BUY",-E20,IF(C20="TRIM",G20,""))</f>
        <v/>
      </c>
      <c r="I20" s="25" t="str">
        <f aca="false">IF(C20="BUY",IF(OR(D20="",G20=""),"",G20/D20),IF(C20="TRIM",IF(OR(D20="",E20=""),"",-E20/D20),""))</f>
        <v/>
      </c>
      <c r="J20" s="24" t="str">
        <f aca="false">IF(A20="","",IF(COUNTIF($A$4:A20,A20)=1,INDEX(Chapters!$K$4:$K$203,MATCH(A20,Chapters!$A$4:$A$203,0))+IF(C20="BUY",N(E20),IF(C20="TRIM",-MIN(INDEX(Chapters!$K$4:$K$203,MATCH(A20,Chapters!$A$4:$A$203,0)),ABS(N(I20))*INDEX(Chapters!$H$4:$H$203,MATCH(A20,Chapters!$A$4:$A$203,0))),0)),J19+IF(C20="BUY",N(E20),IF(C20="TRIM",-MIN(J19,ABS(N(I20))*L19),0))))</f>
        <v/>
      </c>
      <c r="K20" s="25" t="str">
        <f aca="false">IF(A20="","",IF(COUNTIF($A$4:A20,A20)=1,INDEX(Chapters!$G$4:$G$203,MATCH(A20,Chapters!$A$4:$A$203,0))+N(I20),K19+N(I20)))</f>
        <v/>
      </c>
      <c r="L20" s="24" t="n">
        <f aca="false">IF(OR(K20="",K20=0),0,J20/K20)</f>
        <v>0</v>
      </c>
      <c r="M20" s="27"/>
    </row>
    <row r="21" customFormat="false" ht="15" hidden="false" customHeight="true" outlineLevel="0" collapsed="false">
      <c r="A21" s="20"/>
      <c r="B21" s="21"/>
      <c r="C21" s="20"/>
      <c r="D21" s="22"/>
      <c r="E21" s="22"/>
      <c r="F21" s="22"/>
      <c r="G21" s="24" t="str">
        <f aca="false">IF(C21="","",E21-F21)</f>
        <v/>
      </c>
      <c r="H21" s="24" t="str">
        <f aca="false">IF(C21="BUY",-E21,IF(C21="TRIM",G21,""))</f>
        <v/>
      </c>
      <c r="I21" s="25" t="str">
        <f aca="false">IF(C21="BUY",IF(OR(D21="",G21=""),"",G21/D21),IF(C21="TRIM",IF(OR(D21="",E21=""),"",-E21/D21),""))</f>
        <v/>
      </c>
      <c r="J21" s="24" t="str">
        <f aca="false">IF(A21="","",IF(COUNTIF($A$4:A21,A21)=1,INDEX(Chapters!$K$4:$K$203,MATCH(A21,Chapters!$A$4:$A$203,0))+IF(C21="BUY",N(E21),IF(C21="TRIM",-MIN(INDEX(Chapters!$K$4:$K$203,MATCH(A21,Chapters!$A$4:$A$203,0)),ABS(N(I21))*INDEX(Chapters!$H$4:$H$203,MATCH(A21,Chapters!$A$4:$A$203,0))),0)),J20+IF(C21="BUY",N(E21),IF(C21="TRIM",-MIN(J20,ABS(N(I21))*L20),0))))</f>
        <v/>
      </c>
      <c r="K21" s="25" t="str">
        <f aca="false">IF(A21="","",IF(COUNTIF($A$4:A21,A21)=1,INDEX(Chapters!$G$4:$G$203,MATCH(A21,Chapters!$A$4:$A$203,0))+N(I21),K20+N(I21)))</f>
        <v/>
      </c>
      <c r="L21" s="24" t="n">
        <f aca="false">IF(OR(K21="",K21=0),0,J21/K21)</f>
        <v>0</v>
      </c>
      <c r="M21" s="27"/>
    </row>
    <row r="22" customFormat="false" ht="15" hidden="false" customHeight="true" outlineLevel="0" collapsed="false">
      <c r="A22" s="20"/>
      <c r="B22" s="21"/>
      <c r="C22" s="20"/>
      <c r="D22" s="22"/>
      <c r="E22" s="22"/>
      <c r="F22" s="22"/>
      <c r="G22" s="24" t="str">
        <f aca="false">IF(C22="","",E22-F22)</f>
        <v/>
      </c>
      <c r="H22" s="24" t="str">
        <f aca="false">IF(C22="BUY",-E22,IF(C22="TRIM",G22,""))</f>
        <v/>
      </c>
      <c r="I22" s="25" t="str">
        <f aca="false">IF(C22="BUY",IF(OR(D22="",G22=""),"",G22/D22),IF(C22="TRIM",IF(OR(D22="",E22=""),"",-E22/D22),""))</f>
        <v/>
      </c>
      <c r="J22" s="24" t="str">
        <f aca="false">IF(A22="","",IF(COUNTIF($A$4:A22,A22)=1,INDEX(Chapters!$K$4:$K$203,MATCH(A22,Chapters!$A$4:$A$203,0))+IF(C22="BUY",N(E22),IF(C22="TRIM",-MIN(INDEX(Chapters!$K$4:$K$203,MATCH(A22,Chapters!$A$4:$A$203,0)),ABS(N(I22))*INDEX(Chapters!$H$4:$H$203,MATCH(A22,Chapters!$A$4:$A$203,0))),0)),J21+IF(C22="BUY",N(E22),IF(C22="TRIM",-MIN(J21,ABS(N(I22))*L21),0))))</f>
        <v/>
      </c>
      <c r="K22" s="25" t="str">
        <f aca="false">IF(A22="","",IF(COUNTIF($A$4:A22,A22)=1,INDEX(Chapters!$G$4:$G$203,MATCH(A22,Chapters!$A$4:$A$203,0))+N(I22),K21+N(I22)))</f>
        <v/>
      </c>
      <c r="L22" s="24" t="n">
        <f aca="false">IF(OR(K22="",K22=0),0,J22/K22)</f>
        <v>0</v>
      </c>
      <c r="M22" s="27"/>
    </row>
    <row r="23" customFormat="false" ht="15" hidden="false" customHeight="true" outlineLevel="0" collapsed="false">
      <c r="A23" s="20"/>
      <c r="B23" s="21"/>
      <c r="C23" s="20"/>
      <c r="D23" s="22"/>
      <c r="E23" s="22"/>
      <c r="F23" s="22"/>
      <c r="G23" s="24" t="str">
        <f aca="false">IF(C23="","",E23-F23)</f>
        <v/>
      </c>
      <c r="H23" s="24" t="str">
        <f aca="false">IF(C23="BUY",-E23,IF(C23="TRIM",G23,""))</f>
        <v/>
      </c>
      <c r="I23" s="25" t="str">
        <f aca="false">IF(C23="BUY",IF(OR(D23="",G23=""),"",G23/D23),IF(C23="TRIM",IF(OR(D23="",E23=""),"",-E23/D23),""))</f>
        <v/>
      </c>
      <c r="J23" s="24" t="str">
        <f aca="false">IF(A23="","",IF(COUNTIF($A$4:A23,A23)=1,INDEX(Chapters!$K$4:$K$203,MATCH(A23,Chapters!$A$4:$A$203,0))+IF(C23="BUY",N(E23),IF(C23="TRIM",-MIN(INDEX(Chapters!$K$4:$K$203,MATCH(A23,Chapters!$A$4:$A$203,0)),ABS(N(I23))*INDEX(Chapters!$H$4:$H$203,MATCH(A23,Chapters!$A$4:$A$203,0))),0)),J22+IF(C23="BUY",N(E23),IF(C23="TRIM",-MIN(J22,ABS(N(I23))*L22),0))))</f>
        <v/>
      </c>
      <c r="K23" s="25" t="str">
        <f aca="false">IF(A23="","",IF(COUNTIF($A$4:A23,A23)=1,INDEX(Chapters!$G$4:$G$203,MATCH(A23,Chapters!$A$4:$A$203,0))+N(I23),K22+N(I23)))</f>
        <v/>
      </c>
      <c r="L23" s="24" t="n">
        <f aca="false">IF(OR(K23="",K23=0),0,J23/K23)</f>
        <v>0</v>
      </c>
      <c r="M23" s="27"/>
    </row>
    <row r="24" customFormat="false" ht="15" hidden="false" customHeight="true" outlineLevel="0" collapsed="false">
      <c r="A24" s="20"/>
      <c r="B24" s="21"/>
      <c r="C24" s="20"/>
      <c r="D24" s="22"/>
      <c r="E24" s="22"/>
      <c r="F24" s="22"/>
      <c r="G24" s="24" t="str">
        <f aca="false">IF(C24="","",E24-F24)</f>
        <v/>
      </c>
      <c r="H24" s="24" t="str">
        <f aca="false">IF(C24="BUY",-E24,IF(C24="TRIM",G24,""))</f>
        <v/>
      </c>
      <c r="I24" s="25" t="str">
        <f aca="false">IF(C24="BUY",IF(OR(D24="",G24=""),"",G24/D24),IF(C24="TRIM",IF(OR(D24="",E24=""),"",-E24/D24),""))</f>
        <v/>
      </c>
      <c r="J24" s="24" t="str">
        <f aca="false">IF(A24="","",IF(COUNTIF($A$4:A24,A24)=1,INDEX(Chapters!$K$4:$K$203,MATCH(A24,Chapters!$A$4:$A$203,0))+IF(C24="BUY",N(E24),IF(C24="TRIM",-MIN(INDEX(Chapters!$K$4:$K$203,MATCH(A24,Chapters!$A$4:$A$203,0)),ABS(N(I24))*INDEX(Chapters!$H$4:$H$203,MATCH(A24,Chapters!$A$4:$A$203,0))),0)),J23+IF(C24="BUY",N(E24),IF(C24="TRIM",-MIN(J23,ABS(N(I24))*L23),0))))</f>
        <v/>
      </c>
      <c r="K24" s="25" t="str">
        <f aca="false">IF(A24="","",IF(COUNTIF($A$4:A24,A24)=1,INDEX(Chapters!$G$4:$G$203,MATCH(A24,Chapters!$A$4:$A$203,0))+N(I24),K23+N(I24)))</f>
        <v/>
      </c>
      <c r="L24" s="24" t="n">
        <f aca="false">IF(OR(K24="",K24=0),0,J24/K24)</f>
        <v>0</v>
      </c>
      <c r="M24" s="27"/>
    </row>
    <row r="25" customFormat="false" ht="15" hidden="false" customHeight="true" outlineLevel="0" collapsed="false">
      <c r="A25" s="20"/>
      <c r="B25" s="21"/>
      <c r="C25" s="20"/>
      <c r="D25" s="22"/>
      <c r="E25" s="22"/>
      <c r="F25" s="22"/>
      <c r="G25" s="24" t="str">
        <f aca="false">IF(C25="","",E25-F25)</f>
        <v/>
      </c>
      <c r="H25" s="24" t="str">
        <f aca="false">IF(C25="BUY",-E25,IF(C25="TRIM",G25,""))</f>
        <v/>
      </c>
      <c r="I25" s="25" t="str">
        <f aca="false">IF(C25="BUY",IF(OR(D25="",G25=""),"",G25/D25),IF(C25="TRIM",IF(OR(D25="",E25=""),"",-E25/D25),""))</f>
        <v/>
      </c>
      <c r="J25" s="24" t="str">
        <f aca="false">IF(A25="","",IF(COUNTIF($A$4:A25,A25)=1,INDEX(Chapters!$K$4:$K$203,MATCH(A25,Chapters!$A$4:$A$203,0))+IF(C25="BUY",N(E25),IF(C25="TRIM",-MIN(INDEX(Chapters!$K$4:$K$203,MATCH(A25,Chapters!$A$4:$A$203,0)),ABS(N(I25))*INDEX(Chapters!$H$4:$H$203,MATCH(A25,Chapters!$A$4:$A$203,0))),0)),J24+IF(C25="BUY",N(E25),IF(C25="TRIM",-MIN(J24,ABS(N(I25))*L24),0))))</f>
        <v/>
      </c>
      <c r="K25" s="25" t="str">
        <f aca="false">IF(A25="","",IF(COUNTIF($A$4:A25,A25)=1,INDEX(Chapters!$G$4:$G$203,MATCH(A25,Chapters!$A$4:$A$203,0))+N(I25),K24+N(I25)))</f>
        <v/>
      </c>
      <c r="L25" s="24" t="n">
        <f aca="false">IF(OR(K25="",K25=0),0,J25/K25)</f>
        <v>0</v>
      </c>
      <c r="M25" s="27"/>
    </row>
    <row r="26" customFormat="false" ht="15" hidden="false" customHeight="true" outlineLevel="0" collapsed="false">
      <c r="A26" s="20"/>
      <c r="B26" s="21"/>
      <c r="C26" s="20"/>
      <c r="D26" s="22"/>
      <c r="E26" s="22"/>
      <c r="F26" s="22"/>
      <c r="G26" s="24" t="str">
        <f aca="false">IF(C26="","",E26-F26)</f>
        <v/>
      </c>
      <c r="H26" s="24" t="str">
        <f aca="false">IF(C26="BUY",-E26,IF(C26="TRIM",G26,""))</f>
        <v/>
      </c>
      <c r="I26" s="25" t="str">
        <f aca="false">IF(C26="BUY",IF(OR(D26="",G26=""),"",G26/D26),IF(C26="TRIM",IF(OR(D26="",E26=""),"",-E26/D26),""))</f>
        <v/>
      </c>
      <c r="J26" s="24" t="str">
        <f aca="false">IF(A26="","",IF(COUNTIF($A$4:A26,A26)=1,INDEX(Chapters!$K$4:$K$203,MATCH(A26,Chapters!$A$4:$A$203,0))+IF(C26="BUY",N(E26),IF(C26="TRIM",-MIN(INDEX(Chapters!$K$4:$K$203,MATCH(A26,Chapters!$A$4:$A$203,0)),ABS(N(I26))*INDEX(Chapters!$H$4:$H$203,MATCH(A26,Chapters!$A$4:$A$203,0))),0)),J25+IF(C26="BUY",N(E26),IF(C26="TRIM",-MIN(J25,ABS(N(I26))*L25),0))))</f>
        <v/>
      </c>
      <c r="K26" s="25" t="str">
        <f aca="false">IF(A26="","",IF(COUNTIF($A$4:A26,A26)=1,INDEX(Chapters!$G$4:$G$203,MATCH(A26,Chapters!$A$4:$A$203,0))+N(I26),K25+N(I26)))</f>
        <v/>
      </c>
      <c r="L26" s="24" t="n">
        <f aca="false">IF(OR(K26="",K26=0),0,J26/K26)</f>
        <v>0</v>
      </c>
      <c r="M26" s="27"/>
    </row>
    <row r="27" customFormat="false" ht="15" hidden="false" customHeight="true" outlineLevel="0" collapsed="false">
      <c r="A27" s="20"/>
      <c r="B27" s="21"/>
      <c r="C27" s="20"/>
      <c r="D27" s="22"/>
      <c r="E27" s="22"/>
      <c r="F27" s="22"/>
      <c r="G27" s="24" t="str">
        <f aca="false">IF(C27="","",E27-F27)</f>
        <v/>
      </c>
      <c r="H27" s="24" t="str">
        <f aca="false">IF(C27="BUY",-E27,IF(C27="TRIM",G27,""))</f>
        <v/>
      </c>
      <c r="I27" s="25" t="str">
        <f aca="false">IF(C27="BUY",IF(OR(D27="",G27=""),"",G27/D27),IF(C27="TRIM",IF(OR(D27="",E27=""),"",-E27/D27),""))</f>
        <v/>
      </c>
      <c r="J27" s="24" t="str">
        <f aca="false">IF(A27="","",IF(COUNTIF($A$4:A27,A27)=1,INDEX(Chapters!$K$4:$K$203,MATCH(A27,Chapters!$A$4:$A$203,0))+IF(C27="BUY",N(E27),IF(C27="TRIM",-MIN(INDEX(Chapters!$K$4:$K$203,MATCH(A27,Chapters!$A$4:$A$203,0)),ABS(N(I27))*INDEX(Chapters!$H$4:$H$203,MATCH(A27,Chapters!$A$4:$A$203,0))),0)),J26+IF(C27="BUY",N(E27),IF(C27="TRIM",-MIN(J26,ABS(N(I27))*L26),0))))</f>
        <v/>
      </c>
      <c r="K27" s="25" t="str">
        <f aca="false">IF(A27="","",IF(COUNTIF($A$4:A27,A27)=1,INDEX(Chapters!$G$4:$G$203,MATCH(A27,Chapters!$A$4:$A$203,0))+N(I27),K26+N(I27)))</f>
        <v/>
      </c>
      <c r="L27" s="24" t="n">
        <f aca="false">IF(OR(K27="",K27=0),0,J27/K27)</f>
        <v>0</v>
      </c>
      <c r="M27" s="27"/>
    </row>
    <row r="28" customFormat="false" ht="15" hidden="false" customHeight="true" outlineLevel="0" collapsed="false">
      <c r="A28" s="20"/>
      <c r="B28" s="21"/>
      <c r="C28" s="20"/>
      <c r="D28" s="22"/>
      <c r="E28" s="22"/>
      <c r="F28" s="22"/>
      <c r="G28" s="24" t="str">
        <f aca="false">IF(C28="","",E28-F28)</f>
        <v/>
      </c>
      <c r="H28" s="24" t="str">
        <f aca="false">IF(C28="BUY",-E28,IF(C28="TRIM",G28,""))</f>
        <v/>
      </c>
      <c r="I28" s="25" t="str">
        <f aca="false">IF(C28="BUY",IF(OR(D28="",G28=""),"",G28/D28),IF(C28="TRIM",IF(OR(D28="",E28=""),"",-E28/D28),""))</f>
        <v/>
      </c>
      <c r="J28" s="24" t="str">
        <f aca="false">IF(A28="","",IF(COUNTIF($A$4:A28,A28)=1,INDEX(Chapters!$K$4:$K$203,MATCH(A28,Chapters!$A$4:$A$203,0))+IF(C28="BUY",N(E28),IF(C28="TRIM",-MIN(INDEX(Chapters!$K$4:$K$203,MATCH(A28,Chapters!$A$4:$A$203,0)),ABS(N(I28))*INDEX(Chapters!$H$4:$H$203,MATCH(A28,Chapters!$A$4:$A$203,0))),0)),J27+IF(C28="BUY",N(E28),IF(C28="TRIM",-MIN(J27,ABS(N(I28))*L27),0))))</f>
        <v/>
      </c>
      <c r="K28" s="25" t="str">
        <f aca="false">IF(A28="","",IF(COUNTIF($A$4:A28,A28)=1,INDEX(Chapters!$G$4:$G$203,MATCH(A28,Chapters!$A$4:$A$203,0))+N(I28),K27+N(I28)))</f>
        <v/>
      </c>
      <c r="L28" s="24" t="n">
        <f aca="false">IF(OR(K28="",K28=0),0,J28/K28)</f>
        <v>0</v>
      </c>
      <c r="M28" s="27"/>
    </row>
    <row r="29" customFormat="false" ht="15" hidden="false" customHeight="true" outlineLevel="0" collapsed="false">
      <c r="A29" s="20"/>
      <c r="B29" s="21"/>
      <c r="C29" s="20"/>
      <c r="D29" s="22"/>
      <c r="E29" s="22"/>
      <c r="F29" s="22"/>
      <c r="G29" s="24" t="str">
        <f aca="false">IF(C29="","",E29-F29)</f>
        <v/>
      </c>
      <c r="H29" s="24" t="str">
        <f aca="false">IF(C29="BUY",-E29,IF(C29="TRIM",G29,""))</f>
        <v/>
      </c>
      <c r="I29" s="25" t="str">
        <f aca="false">IF(C29="BUY",IF(OR(D29="",G29=""),"",G29/D29),IF(C29="TRIM",IF(OR(D29="",E29=""),"",-E29/D29),""))</f>
        <v/>
      </c>
      <c r="J29" s="24" t="str">
        <f aca="false">IF(A29="","",IF(COUNTIF($A$4:A29,A29)=1,INDEX(Chapters!$K$4:$K$203,MATCH(A29,Chapters!$A$4:$A$203,0))+IF(C29="BUY",N(E29),IF(C29="TRIM",-MIN(INDEX(Chapters!$K$4:$K$203,MATCH(A29,Chapters!$A$4:$A$203,0)),ABS(N(I29))*INDEX(Chapters!$H$4:$H$203,MATCH(A29,Chapters!$A$4:$A$203,0))),0)),J28+IF(C29="BUY",N(E29),IF(C29="TRIM",-MIN(J28,ABS(N(I29))*L28),0))))</f>
        <v/>
      </c>
      <c r="K29" s="25" t="str">
        <f aca="false">IF(A29="","",IF(COUNTIF($A$4:A29,A29)=1,INDEX(Chapters!$G$4:$G$203,MATCH(A29,Chapters!$A$4:$A$203,0))+N(I29),K28+N(I29)))</f>
        <v/>
      </c>
      <c r="L29" s="24" t="n">
        <f aca="false">IF(OR(K29="",K29=0),0,J29/K29)</f>
        <v>0</v>
      </c>
      <c r="M29" s="27"/>
    </row>
    <row r="30" customFormat="false" ht="15" hidden="false" customHeight="true" outlineLevel="0" collapsed="false">
      <c r="A30" s="20"/>
      <c r="B30" s="21"/>
      <c r="C30" s="20"/>
      <c r="D30" s="22"/>
      <c r="E30" s="22"/>
      <c r="F30" s="22"/>
      <c r="G30" s="24" t="str">
        <f aca="false">IF(C30="","",E30-F30)</f>
        <v/>
      </c>
      <c r="H30" s="24" t="str">
        <f aca="false">IF(C30="BUY",-E30,IF(C30="TRIM",G30,""))</f>
        <v/>
      </c>
      <c r="I30" s="25" t="str">
        <f aca="false">IF(C30="BUY",IF(OR(D30="",G30=""),"",G30/D30),IF(C30="TRIM",IF(OR(D30="",E30=""),"",-E30/D30),""))</f>
        <v/>
      </c>
      <c r="J30" s="24" t="str">
        <f aca="false">IF(A30="","",IF(COUNTIF($A$4:A30,A30)=1,INDEX(Chapters!$K$4:$K$203,MATCH(A30,Chapters!$A$4:$A$203,0))+IF(C30="BUY",N(E30),IF(C30="TRIM",-MIN(INDEX(Chapters!$K$4:$K$203,MATCH(A30,Chapters!$A$4:$A$203,0)),ABS(N(I30))*INDEX(Chapters!$H$4:$H$203,MATCH(A30,Chapters!$A$4:$A$203,0))),0)),J29+IF(C30="BUY",N(E30),IF(C30="TRIM",-MIN(J29,ABS(N(I30))*L29),0))))</f>
        <v/>
      </c>
      <c r="K30" s="25" t="str">
        <f aca="false">IF(A30="","",IF(COUNTIF($A$4:A30,A30)=1,INDEX(Chapters!$G$4:$G$203,MATCH(A30,Chapters!$A$4:$A$203,0))+N(I30),K29+N(I30)))</f>
        <v/>
      </c>
      <c r="L30" s="24" t="n">
        <f aca="false">IF(OR(K30="",K30=0),0,J30/K30)</f>
        <v>0</v>
      </c>
      <c r="M30" s="27"/>
    </row>
    <row r="31" customFormat="false" ht="15" hidden="false" customHeight="true" outlineLevel="0" collapsed="false">
      <c r="A31" s="20"/>
      <c r="B31" s="21"/>
      <c r="C31" s="20"/>
      <c r="D31" s="22"/>
      <c r="E31" s="22"/>
      <c r="F31" s="22"/>
      <c r="G31" s="24" t="str">
        <f aca="false">IF(C31="","",E31-F31)</f>
        <v/>
      </c>
      <c r="H31" s="24" t="str">
        <f aca="false">IF(C31="BUY",-E31,IF(C31="TRIM",G31,""))</f>
        <v/>
      </c>
      <c r="I31" s="25" t="str">
        <f aca="false">IF(C31="BUY",IF(OR(D31="",G31=""),"",G31/D31),IF(C31="TRIM",IF(OR(D31="",E31=""),"",-E31/D31),""))</f>
        <v/>
      </c>
      <c r="J31" s="24" t="str">
        <f aca="false">IF(A31="","",IF(COUNTIF($A$4:A31,A31)=1,INDEX(Chapters!$K$4:$K$203,MATCH(A31,Chapters!$A$4:$A$203,0))+IF(C31="BUY",N(E31),IF(C31="TRIM",-MIN(INDEX(Chapters!$K$4:$K$203,MATCH(A31,Chapters!$A$4:$A$203,0)),ABS(N(I31))*INDEX(Chapters!$H$4:$H$203,MATCH(A31,Chapters!$A$4:$A$203,0))),0)),J30+IF(C31="BUY",N(E31),IF(C31="TRIM",-MIN(J30,ABS(N(I31))*L30),0))))</f>
        <v/>
      </c>
      <c r="K31" s="25" t="str">
        <f aca="false">IF(A31="","",IF(COUNTIF($A$4:A31,A31)=1,INDEX(Chapters!$G$4:$G$203,MATCH(A31,Chapters!$A$4:$A$203,0))+N(I31),K30+N(I31)))</f>
        <v/>
      </c>
      <c r="L31" s="24" t="n">
        <f aca="false">IF(OR(K31="",K31=0),0,J31/K31)</f>
        <v>0</v>
      </c>
      <c r="M31" s="27"/>
    </row>
    <row r="32" customFormat="false" ht="15" hidden="false" customHeight="true" outlineLevel="0" collapsed="false">
      <c r="A32" s="20"/>
      <c r="B32" s="21"/>
      <c r="C32" s="20"/>
      <c r="D32" s="22"/>
      <c r="E32" s="22"/>
      <c r="F32" s="22"/>
      <c r="G32" s="24" t="str">
        <f aca="false">IF(C32="","",E32-F32)</f>
        <v/>
      </c>
      <c r="H32" s="24" t="str">
        <f aca="false">IF(C32="BUY",-E32,IF(C32="TRIM",G32,""))</f>
        <v/>
      </c>
      <c r="I32" s="25" t="str">
        <f aca="false">IF(C32="BUY",IF(OR(D32="",G32=""),"",G32/D32),IF(C32="TRIM",IF(OR(D32="",E32=""),"",-E32/D32),""))</f>
        <v/>
      </c>
      <c r="J32" s="24" t="str">
        <f aca="false">IF(A32="","",IF(COUNTIF($A$4:A32,A32)=1,INDEX(Chapters!$K$4:$K$203,MATCH(A32,Chapters!$A$4:$A$203,0))+IF(C32="BUY",N(E32),IF(C32="TRIM",-MIN(INDEX(Chapters!$K$4:$K$203,MATCH(A32,Chapters!$A$4:$A$203,0)),ABS(N(I32))*INDEX(Chapters!$H$4:$H$203,MATCH(A32,Chapters!$A$4:$A$203,0))),0)),J31+IF(C32="BUY",N(E32),IF(C32="TRIM",-MIN(J31,ABS(N(I32))*L31),0))))</f>
        <v/>
      </c>
      <c r="K32" s="25" t="str">
        <f aca="false">IF(A32="","",IF(COUNTIF($A$4:A32,A32)=1,INDEX(Chapters!$G$4:$G$203,MATCH(A32,Chapters!$A$4:$A$203,0))+N(I32),K31+N(I32)))</f>
        <v/>
      </c>
      <c r="L32" s="24" t="n">
        <f aca="false">IF(OR(K32="",K32=0),0,J32/K32)</f>
        <v>0</v>
      </c>
      <c r="M32" s="27"/>
    </row>
    <row r="33" customFormat="false" ht="15" hidden="false" customHeight="true" outlineLevel="0" collapsed="false">
      <c r="A33" s="20"/>
      <c r="B33" s="21"/>
      <c r="C33" s="20"/>
      <c r="D33" s="22"/>
      <c r="E33" s="22"/>
      <c r="F33" s="22"/>
      <c r="G33" s="24" t="str">
        <f aca="false">IF(C33="","",E33-F33)</f>
        <v/>
      </c>
      <c r="H33" s="24" t="str">
        <f aca="false">IF(C33="BUY",-E33,IF(C33="TRIM",G33,""))</f>
        <v/>
      </c>
      <c r="I33" s="25" t="str">
        <f aca="false">IF(C33="BUY",IF(OR(D33="",G33=""),"",G33/D33),IF(C33="TRIM",IF(OR(D33="",E33=""),"",-E33/D33),""))</f>
        <v/>
      </c>
      <c r="J33" s="24" t="str">
        <f aca="false">IF(A33="","",IF(COUNTIF($A$4:A33,A33)=1,INDEX(Chapters!$K$4:$K$203,MATCH(A33,Chapters!$A$4:$A$203,0))+IF(C33="BUY",N(E33),IF(C33="TRIM",-MIN(INDEX(Chapters!$K$4:$K$203,MATCH(A33,Chapters!$A$4:$A$203,0)),ABS(N(I33))*INDEX(Chapters!$H$4:$H$203,MATCH(A33,Chapters!$A$4:$A$203,0))),0)),J32+IF(C33="BUY",N(E33),IF(C33="TRIM",-MIN(J32,ABS(N(I33))*L32),0))))</f>
        <v/>
      </c>
      <c r="K33" s="25" t="str">
        <f aca="false">IF(A33="","",IF(COUNTIF($A$4:A33,A33)=1,INDEX(Chapters!$G$4:$G$203,MATCH(A33,Chapters!$A$4:$A$203,0))+N(I33),K32+N(I33)))</f>
        <v/>
      </c>
      <c r="L33" s="24" t="n">
        <f aca="false">IF(OR(K33="",K33=0),0,J33/K33)</f>
        <v>0</v>
      </c>
      <c r="M33" s="27"/>
    </row>
    <row r="34" customFormat="false" ht="15" hidden="false" customHeight="true" outlineLevel="0" collapsed="false">
      <c r="A34" s="20"/>
      <c r="B34" s="21"/>
      <c r="C34" s="20"/>
      <c r="D34" s="22"/>
      <c r="E34" s="22"/>
      <c r="F34" s="22"/>
      <c r="G34" s="24" t="str">
        <f aca="false">IF(C34="","",E34-F34)</f>
        <v/>
      </c>
      <c r="H34" s="24" t="str">
        <f aca="false">IF(C34="BUY",-E34,IF(C34="TRIM",G34,""))</f>
        <v/>
      </c>
      <c r="I34" s="25" t="str">
        <f aca="false">IF(C34="BUY",IF(OR(D34="",G34=""),"",G34/D34),IF(C34="TRIM",IF(OR(D34="",E34=""),"",-E34/D34),""))</f>
        <v/>
      </c>
      <c r="J34" s="24" t="str">
        <f aca="false">IF(A34="","",IF(COUNTIF($A$4:A34,A34)=1,INDEX(Chapters!$K$4:$K$203,MATCH(A34,Chapters!$A$4:$A$203,0))+IF(C34="BUY",N(E34),IF(C34="TRIM",-MIN(INDEX(Chapters!$K$4:$K$203,MATCH(A34,Chapters!$A$4:$A$203,0)),ABS(N(I34))*INDEX(Chapters!$H$4:$H$203,MATCH(A34,Chapters!$A$4:$A$203,0))),0)),J33+IF(C34="BUY",N(E34),IF(C34="TRIM",-MIN(J33,ABS(N(I34))*L33),0))))</f>
        <v/>
      </c>
      <c r="K34" s="25" t="str">
        <f aca="false">IF(A34="","",IF(COUNTIF($A$4:A34,A34)=1,INDEX(Chapters!$G$4:$G$203,MATCH(A34,Chapters!$A$4:$A$203,0))+N(I34),K33+N(I34)))</f>
        <v/>
      </c>
      <c r="L34" s="24" t="n">
        <f aca="false">IF(OR(K34="",K34=0),0,J34/K34)</f>
        <v>0</v>
      </c>
      <c r="M34" s="27"/>
    </row>
    <row r="35" customFormat="false" ht="15" hidden="false" customHeight="true" outlineLevel="0" collapsed="false">
      <c r="A35" s="20"/>
      <c r="B35" s="21"/>
      <c r="C35" s="20"/>
      <c r="D35" s="22"/>
      <c r="E35" s="22"/>
      <c r="F35" s="22"/>
      <c r="G35" s="24" t="str">
        <f aca="false">IF(C35="","",E35-F35)</f>
        <v/>
      </c>
      <c r="H35" s="24" t="str">
        <f aca="false">IF(C35="BUY",-E35,IF(C35="TRIM",G35,""))</f>
        <v/>
      </c>
      <c r="I35" s="25" t="str">
        <f aca="false">IF(C35="BUY",IF(OR(D35="",G35=""),"",G35/D35),IF(C35="TRIM",IF(OR(D35="",E35=""),"",-E35/D35),""))</f>
        <v/>
      </c>
      <c r="J35" s="24" t="str">
        <f aca="false">IF(A35="","",IF(COUNTIF($A$4:A35,A35)=1,INDEX(Chapters!$K$4:$K$203,MATCH(A35,Chapters!$A$4:$A$203,0))+IF(C35="BUY",N(E35),IF(C35="TRIM",-MIN(INDEX(Chapters!$K$4:$K$203,MATCH(A35,Chapters!$A$4:$A$203,0)),ABS(N(I35))*INDEX(Chapters!$H$4:$H$203,MATCH(A35,Chapters!$A$4:$A$203,0))),0)),J34+IF(C35="BUY",N(E35),IF(C35="TRIM",-MIN(J34,ABS(N(I35))*L34),0))))</f>
        <v/>
      </c>
      <c r="K35" s="25" t="str">
        <f aca="false">IF(A35="","",IF(COUNTIF($A$4:A35,A35)=1,INDEX(Chapters!$G$4:$G$203,MATCH(A35,Chapters!$A$4:$A$203,0))+N(I35),K34+N(I35)))</f>
        <v/>
      </c>
      <c r="L35" s="24" t="n">
        <f aca="false">IF(OR(K35="",K35=0),0,J35/K35)</f>
        <v>0</v>
      </c>
      <c r="M35" s="27"/>
    </row>
    <row r="36" customFormat="false" ht="15" hidden="false" customHeight="true" outlineLevel="0" collapsed="false">
      <c r="A36" s="20"/>
      <c r="B36" s="21"/>
      <c r="C36" s="20"/>
      <c r="D36" s="22"/>
      <c r="E36" s="22"/>
      <c r="F36" s="22"/>
      <c r="G36" s="24" t="str">
        <f aca="false">IF(C36="","",E36-F36)</f>
        <v/>
      </c>
      <c r="H36" s="24" t="str">
        <f aca="false">IF(C36="BUY",-E36,IF(C36="TRIM",G36,""))</f>
        <v/>
      </c>
      <c r="I36" s="25" t="str">
        <f aca="false">IF(C36="BUY",IF(OR(D36="",G36=""),"",G36/D36),IF(C36="TRIM",IF(OR(D36="",E36=""),"",-E36/D36),""))</f>
        <v/>
      </c>
      <c r="J36" s="24" t="str">
        <f aca="false">IF(A36="","",IF(COUNTIF($A$4:A36,A36)=1,INDEX(Chapters!$K$4:$K$203,MATCH(A36,Chapters!$A$4:$A$203,0))+IF(C36="BUY",N(E36),IF(C36="TRIM",-MIN(INDEX(Chapters!$K$4:$K$203,MATCH(A36,Chapters!$A$4:$A$203,0)),ABS(N(I36))*INDEX(Chapters!$H$4:$H$203,MATCH(A36,Chapters!$A$4:$A$203,0))),0)),J35+IF(C36="BUY",N(E36),IF(C36="TRIM",-MIN(J35,ABS(N(I36))*L35),0))))</f>
        <v/>
      </c>
      <c r="K36" s="25" t="str">
        <f aca="false">IF(A36="","",IF(COUNTIF($A$4:A36,A36)=1,INDEX(Chapters!$G$4:$G$203,MATCH(A36,Chapters!$A$4:$A$203,0))+N(I36),K35+N(I36)))</f>
        <v/>
      </c>
      <c r="L36" s="24" t="n">
        <f aca="false">IF(OR(K36="",K36=0),0,J36/K36)</f>
        <v>0</v>
      </c>
      <c r="M36" s="27"/>
    </row>
    <row r="37" customFormat="false" ht="15" hidden="false" customHeight="true" outlineLevel="0" collapsed="false">
      <c r="A37" s="20"/>
      <c r="B37" s="21"/>
      <c r="C37" s="20"/>
      <c r="D37" s="22"/>
      <c r="E37" s="22"/>
      <c r="F37" s="22"/>
      <c r="G37" s="24" t="str">
        <f aca="false">IF(C37="","",E37-F37)</f>
        <v/>
      </c>
      <c r="H37" s="24" t="str">
        <f aca="false">IF(C37="BUY",-E37,IF(C37="TRIM",G37,""))</f>
        <v/>
      </c>
      <c r="I37" s="25" t="str">
        <f aca="false">IF(C37="BUY",IF(OR(D37="",G37=""),"",G37/D37),IF(C37="TRIM",IF(OR(D37="",E37=""),"",-E37/D37),""))</f>
        <v/>
      </c>
      <c r="J37" s="24" t="str">
        <f aca="false">IF(A37="","",IF(COUNTIF($A$4:A37,A37)=1,INDEX(Chapters!$K$4:$K$203,MATCH(A37,Chapters!$A$4:$A$203,0))+IF(C37="BUY",N(E37),IF(C37="TRIM",-MIN(INDEX(Chapters!$K$4:$K$203,MATCH(A37,Chapters!$A$4:$A$203,0)),ABS(N(I37))*INDEX(Chapters!$H$4:$H$203,MATCH(A37,Chapters!$A$4:$A$203,0))),0)),J36+IF(C37="BUY",N(E37),IF(C37="TRIM",-MIN(J36,ABS(N(I37))*L36),0))))</f>
        <v/>
      </c>
      <c r="K37" s="25" t="str">
        <f aca="false">IF(A37="","",IF(COUNTIF($A$4:A37,A37)=1,INDEX(Chapters!$G$4:$G$203,MATCH(A37,Chapters!$A$4:$A$203,0))+N(I37),K36+N(I37)))</f>
        <v/>
      </c>
      <c r="L37" s="24" t="n">
        <f aca="false">IF(OR(K37="",K37=0),0,J37/K37)</f>
        <v>0</v>
      </c>
      <c r="M37" s="27"/>
    </row>
    <row r="38" customFormat="false" ht="15" hidden="false" customHeight="true" outlineLevel="0" collapsed="false">
      <c r="A38" s="20"/>
      <c r="B38" s="21"/>
      <c r="C38" s="20"/>
      <c r="D38" s="22"/>
      <c r="E38" s="22"/>
      <c r="F38" s="22"/>
      <c r="G38" s="24" t="str">
        <f aca="false">IF(C38="","",E38-F38)</f>
        <v/>
      </c>
      <c r="H38" s="24" t="str">
        <f aca="false">IF(C38="BUY",-E38,IF(C38="TRIM",G38,""))</f>
        <v/>
      </c>
      <c r="I38" s="25" t="str">
        <f aca="false">IF(C38="BUY",IF(OR(D38="",G38=""),"",G38/D38),IF(C38="TRIM",IF(OR(D38="",E38=""),"",-E38/D38),""))</f>
        <v/>
      </c>
      <c r="J38" s="24" t="str">
        <f aca="false">IF(A38="","",IF(COUNTIF($A$4:A38,A38)=1,INDEX(Chapters!$K$4:$K$203,MATCH(A38,Chapters!$A$4:$A$203,0))+IF(C38="BUY",N(E38),IF(C38="TRIM",-MIN(INDEX(Chapters!$K$4:$K$203,MATCH(A38,Chapters!$A$4:$A$203,0)),ABS(N(I38))*INDEX(Chapters!$H$4:$H$203,MATCH(A38,Chapters!$A$4:$A$203,0))),0)),J37+IF(C38="BUY",N(E38),IF(C38="TRIM",-MIN(J37,ABS(N(I38))*L37),0))))</f>
        <v/>
      </c>
      <c r="K38" s="25" t="str">
        <f aca="false">IF(A38="","",IF(COUNTIF($A$4:A38,A38)=1,INDEX(Chapters!$G$4:$G$203,MATCH(A38,Chapters!$A$4:$A$203,0))+N(I38),K37+N(I38)))</f>
        <v/>
      </c>
      <c r="L38" s="24" t="n">
        <f aca="false">IF(OR(K38="",K38=0),0,J38/K38)</f>
        <v>0</v>
      </c>
      <c r="M38" s="27"/>
    </row>
    <row r="39" customFormat="false" ht="15" hidden="false" customHeight="true" outlineLevel="0" collapsed="false">
      <c r="A39" s="20"/>
      <c r="B39" s="21"/>
      <c r="C39" s="20"/>
      <c r="D39" s="22"/>
      <c r="E39" s="22"/>
      <c r="F39" s="22"/>
      <c r="G39" s="24" t="str">
        <f aca="false">IF(C39="","",E39-F39)</f>
        <v/>
      </c>
      <c r="H39" s="24" t="str">
        <f aca="false">IF(C39="BUY",-E39,IF(C39="TRIM",G39,""))</f>
        <v/>
      </c>
      <c r="I39" s="25" t="str">
        <f aca="false">IF(C39="BUY",IF(OR(D39="",G39=""),"",G39/D39),IF(C39="TRIM",IF(OR(D39="",E39=""),"",-E39/D39),""))</f>
        <v/>
      </c>
      <c r="J39" s="24" t="str">
        <f aca="false">IF(A39="","",IF(COUNTIF($A$4:A39,A39)=1,INDEX(Chapters!$K$4:$K$203,MATCH(A39,Chapters!$A$4:$A$203,0))+IF(C39="BUY",N(E39),IF(C39="TRIM",-MIN(INDEX(Chapters!$K$4:$K$203,MATCH(A39,Chapters!$A$4:$A$203,0)),ABS(N(I39))*INDEX(Chapters!$H$4:$H$203,MATCH(A39,Chapters!$A$4:$A$203,0))),0)),J38+IF(C39="BUY",N(E39),IF(C39="TRIM",-MIN(J38,ABS(N(I39))*L38),0))))</f>
        <v/>
      </c>
      <c r="K39" s="25" t="str">
        <f aca="false">IF(A39="","",IF(COUNTIF($A$4:A39,A39)=1,INDEX(Chapters!$G$4:$G$203,MATCH(A39,Chapters!$A$4:$A$203,0))+N(I39),K38+N(I39)))</f>
        <v/>
      </c>
      <c r="L39" s="24" t="n">
        <f aca="false">IF(OR(K39="",K39=0),0,J39/K39)</f>
        <v>0</v>
      </c>
      <c r="M39" s="27"/>
    </row>
    <row r="40" customFormat="false" ht="15" hidden="false" customHeight="true" outlineLevel="0" collapsed="false">
      <c r="A40" s="20"/>
      <c r="B40" s="21"/>
      <c r="C40" s="20"/>
      <c r="D40" s="22"/>
      <c r="E40" s="22"/>
      <c r="F40" s="22"/>
      <c r="G40" s="24" t="str">
        <f aca="false">IF(C40="","",E40-F40)</f>
        <v/>
      </c>
      <c r="H40" s="24" t="str">
        <f aca="false">IF(C40="BUY",-E40,IF(C40="TRIM",G40,""))</f>
        <v/>
      </c>
      <c r="I40" s="25" t="str">
        <f aca="false">IF(C40="BUY",IF(OR(D40="",G40=""),"",G40/D40),IF(C40="TRIM",IF(OR(D40="",E40=""),"",-E40/D40),""))</f>
        <v/>
      </c>
      <c r="J40" s="24" t="str">
        <f aca="false">IF(A40="","",IF(COUNTIF($A$4:A40,A40)=1,INDEX(Chapters!$K$4:$K$203,MATCH(A40,Chapters!$A$4:$A$203,0))+IF(C40="BUY",N(E40),IF(C40="TRIM",-MIN(INDEX(Chapters!$K$4:$K$203,MATCH(A40,Chapters!$A$4:$A$203,0)),ABS(N(I40))*INDEX(Chapters!$H$4:$H$203,MATCH(A40,Chapters!$A$4:$A$203,0))),0)),J39+IF(C40="BUY",N(E40),IF(C40="TRIM",-MIN(J39,ABS(N(I40))*L39),0))))</f>
        <v/>
      </c>
      <c r="K40" s="25" t="str">
        <f aca="false">IF(A40="","",IF(COUNTIF($A$4:A40,A40)=1,INDEX(Chapters!$G$4:$G$203,MATCH(A40,Chapters!$A$4:$A$203,0))+N(I40),K39+N(I40)))</f>
        <v/>
      </c>
      <c r="L40" s="24" t="n">
        <f aca="false">IF(OR(K40="",K40=0),0,J40/K40)</f>
        <v>0</v>
      </c>
      <c r="M40" s="27"/>
    </row>
    <row r="41" customFormat="false" ht="15" hidden="false" customHeight="true" outlineLevel="0" collapsed="false">
      <c r="A41" s="20"/>
      <c r="B41" s="21"/>
      <c r="C41" s="20"/>
      <c r="D41" s="22"/>
      <c r="E41" s="22"/>
      <c r="F41" s="22"/>
      <c r="G41" s="24" t="str">
        <f aca="false">IF(C41="","",E41-F41)</f>
        <v/>
      </c>
      <c r="H41" s="24" t="str">
        <f aca="false">IF(C41="BUY",-E41,IF(C41="TRIM",G41,""))</f>
        <v/>
      </c>
      <c r="I41" s="25" t="str">
        <f aca="false">IF(C41="BUY",IF(OR(D41="",G41=""),"",G41/D41),IF(C41="TRIM",IF(OR(D41="",E41=""),"",-E41/D41),""))</f>
        <v/>
      </c>
      <c r="J41" s="24" t="str">
        <f aca="false">IF(A41="","",IF(COUNTIF($A$4:A41,A41)=1,INDEX(Chapters!$K$4:$K$203,MATCH(A41,Chapters!$A$4:$A$203,0))+IF(C41="BUY",N(E41),IF(C41="TRIM",-MIN(INDEX(Chapters!$K$4:$K$203,MATCH(A41,Chapters!$A$4:$A$203,0)),ABS(N(I41))*INDEX(Chapters!$H$4:$H$203,MATCH(A41,Chapters!$A$4:$A$203,0))),0)),J40+IF(C41="BUY",N(E41),IF(C41="TRIM",-MIN(J40,ABS(N(I41))*L40),0))))</f>
        <v/>
      </c>
      <c r="K41" s="25" t="str">
        <f aca="false">IF(A41="","",IF(COUNTIF($A$4:A41,A41)=1,INDEX(Chapters!$G$4:$G$203,MATCH(A41,Chapters!$A$4:$A$203,0))+N(I41),K40+N(I41)))</f>
        <v/>
      </c>
      <c r="L41" s="24" t="n">
        <f aca="false">IF(OR(K41="",K41=0),0,J41/K41)</f>
        <v>0</v>
      </c>
      <c r="M41" s="27"/>
    </row>
    <row r="42" customFormat="false" ht="15" hidden="false" customHeight="true" outlineLevel="0" collapsed="false">
      <c r="A42" s="20"/>
      <c r="B42" s="21"/>
      <c r="C42" s="20"/>
      <c r="D42" s="22"/>
      <c r="E42" s="22"/>
      <c r="F42" s="22"/>
      <c r="G42" s="24" t="str">
        <f aca="false">IF(C42="","",E42-F42)</f>
        <v/>
      </c>
      <c r="H42" s="24" t="str">
        <f aca="false">IF(C42="BUY",-E42,IF(C42="TRIM",G42,""))</f>
        <v/>
      </c>
      <c r="I42" s="25" t="str">
        <f aca="false">IF(C42="BUY",IF(OR(D42="",G42=""),"",G42/D42),IF(C42="TRIM",IF(OR(D42="",E42=""),"",-E42/D42),""))</f>
        <v/>
      </c>
      <c r="J42" s="24" t="str">
        <f aca="false">IF(A42="","",IF(COUNTIF($A$4:A42,A42)=1,INDEX(Chapters!$K$4:$K$203,MATCH(A42,Chapters!$A$4:$A$203,0))+IF(C42="BUY",N(E42),IF(C42="TRIM",-MIN(INDEX(Chapters!$K$4:$K$203,MATCH(A42,Chapters!$A$4:$A$203,0)),ABS(N(I42))*INDEX(Chapters!$H$4:$H$203,MATCH(A42,Chapters!$A$4:$A$203,0))),0)),J41+IF(C42="BUY",N(E42),IF(C42="TRIM",-MIN(J41,ABS(N(I42))*L41),0))))</f>
        <v/>
      </c>
      <c r="K42" s="25" t="str">
        <f aca="false">IF(A42="","",IF(COUNTIF($A$4:A42,A42)=1,INDEX(Chapters!$G$4:$G$203,MATCH(A42,Chapters!$A$4:$A$203,0))+N(I42),K41+N(I42)))</f>
        <v/>
      </c>
      <c r="L42" s="24" t="n">
        <f aca="false">IF(OR(K42="",K42=0),0,J42/K42)</f>
        <v>0</v>
      </c>
      <c r="M42" s="27"/>
    </row>
    <row r="43" customFormat="false" ht="15" hidden="false" customHeight="true" outlineLevel="0" collapsed="false">
      <c r="A43" s="20"/>
      <c r="B43" s="21"/>
      <c r="C43" s="20"/>
      <c r="D43" s="22"/>
      <c r="E43" s="22"/>
      <c r="F43" s="22"/>
      <c r="G43" s="24" t="str">
        <f aca="false">IF(C43="","",E43-F43)</f>
        <v/>
      </c>
      <c r="H43" s="24" t="str">
        <f aca="false">IF(C43="BUY",-E43,IF(C43="TRIM",G43,""))</f>
        <v/>
      </c>
      <c r="I43" s="25" t="str">
        <f aca="false">IF(C43="BUY",IF(OR(D43="",G43=""),"",G43/D43),IF(C43="TRIM",IF(OR(D43="",E43=""),"",-E43/D43),""))</f>
        <v/>
      </c>
      <c r="J43" s="24" t="str">
        <f aca="false">IF(A43="","",IF(COUNTIF($A$4:A43,A43)=1,INDEX(Chapters!$K$4:$K$203,MATCH(A43,Chapters!$A$4:$A$203,0))+IF(C43="BUY",N(E43),IF(C43="TRIM",-MIN(INDEX(Chapters!$K$4:$K$203,MATCH(A43,Chapters!$A$4:$A$203,0)),ABS(N(I43))*INDEX(Chapters!$H$4:$H$203,MATCH(A43,Chapters!$A$4:$A$203,0))),0)),J42+IF(C43="BUY",N(E43),IF(C43="TRIM",-MIN(J42,ABS(N(I43))*L42),0))))</f>
        <v/>
      </c>
      <c r="K43" s="25" t="str">
        <f aca="false">IF(A43="","",IF(COUNTIF($A$4:A43,A43)=1,INDEX(Chapters!$G$4:$G$203,MATCH(A43,Chapters!$A$4:$A$203,0))+N(I43),K42+N(I43)))</f>
        <v/>
      </c>
      <c r="L43" s="24" t="n">
        <f aca="false">IF(OR(K43="",K43=0),0,J43/K43)</f>
        <v>0</v>
      </c>
      <c r="M43" s="27"/>
    </row>
    <row r="44" customFormat="false" ht="15" hidden="false" customHeight="true" outlineLevel="0" collapsed="false">
      <c r="A44" s="20"/>
      <c r="B44" s="21"/>
      <c r="C44" s="20"/>
      <c r="D44" s="22"/>
      <c r="E44" s="22"/>
      <c r="F44" s="22"/>
      <c r="G44" s="24" t="str">
        <f aca="false">IF(C44="","",E44-F44)</f>
        <v/>
      </c>
      <c r="H44" s="24" t="str">
        <f aca="false">IF(C44="BUY",-E44,IF(C44="TRIM",G44,""))</f>
        <v/>
      </c>
      <c r="I44" s="25" t="str">
        <f aca="false">IF(C44="BUY",IF(OR(D44="",G44=""),"",G44/D44),IF(C44="TRIM",IF(OR(D44="",E44=""),"",-E44/D44),""))</f>
        <v/>
      </c>
      <c r="J44" s="24" t="str">
        <f aca="false">IF(A44="","",IF(COUNTIF($A$4:A44,A44)=1,INDEX(Chapters!$K$4:$K$203,MATCH(A44,Chapters!$A$4:$A$203,0))+IF(C44="BUY",N(E44),IF(C44="TRIM",-MIN(INDEX(Chapters!$K$4:$K$203,MATCH(A44,Chapters!$A$4:$A$203,0)),ABS(N(I44))*INDEX(Chapters!$H$4:$H$203,MATCH(A44,Chapters!$A$4:$A$203,0))),0)),J43+IF(C44="BUY",N(E44),IF(C44="TRIM",-MIN(J43,ABS(N(I44))*L43),0))))</f>
        <v/>
      </c>
      <c r="K44" s="25" t="str">
        <f aca="false">IF(A44="","",IF(COUNTIF($A$4:A44,A44)=1,INDEX(Chapters!$G$4:$G$203,MATCH(A44,Chapters!$A$4:$A$203,0))+N(I44),K43+N(I44)))</f>
        <v/>
      </c>
      <c r="L44" s="24" t="n">
        <f aca="false">IF(OR(K44="",K44=0),0,J44/K44)</f>
        <v>0</v>
      </c>
      <c r="M44" s="27"/>
    </row>
    <row r="45" customFormat="false" ht="15" hidden="false" customHeight="true" outlineLevel="0" collapsed="false">
      <c r="A45" s="20"/>
      <c r="B45" s="21"/>
      <c r="C45" s="20"/>
      <c r="D45" s="22"/>
      <c r="E45" s="22"/>
      <c r="F45" s="22"/>
      <c r="G45" s="24" t="str">
        <f aca="false">IF(C45="","",E45-F45)</f>
        <v/>
      </c>
      <c r="H45" s="24" t="str">
        <f aca="false">IF(C45="BUY",-E45,IF(C45="TRIM",G45,""))</f>
        <v/>
      </c>
      <c r="I45" s="25" t="str">
        <f aca="false">IF(C45="BUY",IF(OR(D45="",G45=""),"",G45/D45),IF(C45="TRIM",IF(OR(D45="",E45=""),"",-E45/D45),""))</f>
        <v/>
      </c>
      <c r="J45" s="24" t="str">
        <f aca="false">IF(A45="","",IF(COUNTIF($A$4:A45,A45)=1,INDEX(Chapters!$K$4:$K$203,MATCH(A45,Chapters!$A$4:$A$203,0))+IF(C45="BUY",N(E45),IF(C45="TRIM",-MIN(INDEX(Chapters!$K$4:$K$203,MATCH(A45,Chapters!$A$4:$A$203,0)),ABS(N(I45))*INDEX(Chapters!$H$4:$H$203,MATCH(A45,Chapters!$A$4:$A$203,0))),0)),J44+IF(C45="BUY",N(E45),IF(C45="TRIM",-MIN(J44,ABS(N(I45))*L44),0))))</f>
        <v/>
      </c>
      <c r="K45" s="25" t="str">
        <f aca="false">IF(A45="","",IF(COUNTIF($A$4:A45,A45)=1,INDEX(Chapters!$G$4:$G$203,MATCH(A45,Chapters!$A$4:$A$203,0))+N(I45),K44+N(I45)))</f>
        <v/>
      </c>
      <c r="L45" s="24" t="n">
        <f aca="false">IF(OR(K45="",K45=0),0,J45/K45)</f>
        <v>0</v>
      </c>
      <c r="M45" s="27"/>
    </row>
    <row r="46" customFormat="false" ht="15" hidden="false" customHeight="true" outlineLevel="0" collapsed="false">
      <c r="A46" s="20"/>
      <c r="B46" s="21"/>
      <c r="C46" s="20"/>
      <c r="D46" s="22"/>
      <c r="E46" s="22"/>
      <c r="F46" s="22"/>
      <c r="G46" s="24" t="str">
        <f aca="false">IF(C46="","",E46-F46)</f>
        <v/>
      </c>
      <c r="H46" s="24" t="str">
        <f aca="false">IF(C46="BUY",-E46,IF(C46="TRIM",G46,""))</f>
        <v/>
      </c>
      <c r="I46" s="25" t="str">
        <f aca="false">IF(C46="BUY",IF(OR(D46="",G46=""),"",G46/D46),IF(C46="TRIM",IF(OR(D46="",E46=""),"",-E46/D46),""))</f>
        <v/>
      </c>
      <c r="J46" s="24" t="str">
        <f aca="false">IF(A46="","",IF(COUNTIF($A$4:A46,A46)=1,INDEX(Chapters!$K$4:$K$203,MATCH(A46,Chapters!$A$4:$A$203,0))+IF(C46="BUY",N(E46),IF(C46="TRIM",-MIN(INDEX(Chapters!$K$4:$K$203,MATCH(A46,Chapters!$A$4:$A$203,0)),ABS(N(I46))*INDEX(Chapters!$H$4:$H$203,MATCH(A46,Chapters!$A$4:$A$203,0))),0)),J45+IF(C46="BUY",N(E46),IF(C46="TRIM",-MIN(J45,ABS(N(I46))*L45),0))))</f>
        <v/>
      </c>
      <c r="K46" s="25" t="str">
        <f aca="false">IF(A46="","",IF(COUNTIF($A$4:A46,A46)=1,INDEX(Chapters!$G$4:$G$203,MATCH(A46,Chapters!$A$4:$A$203,0))+N(I46),K45+N(I46)))</f>
        <v/>
      </c>
      <c r="L46" s="24" t="n">
        <f aca="false">IF(OR(K46="",K46=0),0,J46/K46)</f>
        <v>0</v>
      </c>
      <c r="M46" s="27"/>
    </row>
    <row r="47" customFormat="false" ht="15" hidden="false" customHeight="true" outlineLevel="0" collapsed="false">
      <c r="A47" s="20"/>
      <c r="B47" s="21"/>
      <c r="C47" s="20"/>
      <c r="D47" s="22"/>
      <c r="E47" s="22"/>
      <c r="F47" s="22"/>
      <c r="G47" s="24" t="str">
        <f aca="false">IF(C47="","",E47-F47)</f>
        <v/>
      </c>
      <c r="H47" s="24" t="str">
        <f aca="false">IF(C47="BUY",-E47,IF(C47="TRIM",G47,""))</f>
        <v/>
      </c>
      <c r="I47" s="25" t="str">
        <f aca="false">IF(C47="BUY",IF(OR(D47="",G47=""),"",G47/D47),IF(C47="TRIM",IF(OR(D47="",E47=""),"",-E47/D47),""))</f>
        <v/>
      </c>
      <c r="J47" s="24" t="str">
        <f aca="false">IF(A47="","",IF(COUNTIF($A$4:A47,A47)=1,INDEX(Chapters!$K$4:$K$203,MATCH(A47,Chapters!$A$4:$A$203,0))+IF(C47="BUY",N(E47),IF(C47="TRIM",-MIN(INDEX(Chapters!$K$4:$K$203,MATCH(A47,Chapters!$A$4:$A$203,0)),ABS(N(I47))*INDEX(Chapters!$H$4:$H$203,MATCH(A47,Chapters!$A$4:$A$203,0))),0)),J46+IF(C47="BUY",N(E47),IF(C47="TRIM",-MIN(J46,ABS(N(I47))*L46),0))))</f>
        <v/>
      </c>
      <c r="K47" s="25" t="str">
        <f aca="false">IF(A47="","",IF(COUNTIF($A$4:A47,A47)=1,INDEX(Chapters!$G$4:$G$203,MATCH(A47,Chapters!$A$4:$A$203,0))+N(I47),K46+N(I47)))</f>
        <v/>
      </c>
      <c r="L47" s="24" t="n">
        <f aca="false">IF(OR(K47="",K47=0),0,J47/K47)</f>
        <v>0</v>
      </c>
      <c r="M47" s="27"/>
    </row>
    <row r="48" customFormat="false" ht="15" hidden="false" customHeight="true" outlineLevel="0" collapsed="false">
      <c r="A48" s="20"/>
      <c r="B48" s="21"/>
      <c r="C48" s="20"/>
      <c r="D48" s="22"/>
      <c r="E48" s="22"/>
      <c r="F48" s="22"/>
      <c r="G48" s="24" t="str">
        <f aca="false">IF(C48="","",E48-F48)</f>
        <v/>
      </c>
      <c r="H48" s="24" t="str">
        <f aca="false">IF(C48="BUY",-E48,IF(C48="TRIM",G48,""))</f>
        <v/>
      </c>
      <c r="I48" s="25" t="str">
        <f aca="false">IF(C48="BUY",IF(OR(D48="",G48=""),"",G48/D48),IF(C48="TRIM",IF(OR(D48="",E48=""),"",-E48/D48),""))</f>
        <v/>
      </c>
      <c r="J48" s="24" t="str">
        <f aca="false">IF(A48="","",IF(COUNTIF($A$4:A48,A48)=1,INDEX(Chapters!$K$4:$K$203,MATCH(A48,Chapters!$A$4:$A$203,0))+IF(C48="BUY",N(E48),IF(C48="TRIM",-MIN(INDEX(Chapters!$K$4:$K$203,MATCH(A48,Chapters!$A$4:$A$203,0)),ABS(N(I48))*INDEX(Chapters!$H$4:$H$203,MATCH(A48,Chapters!$A$4:$A$203,0))),0)),J47+IF(C48="BUY",N(E48),IF(C48="TRIM",-MIN(J47,ABS(N(I48))*L47),0))))</f>
        <v/>
      </c>
      <c r="K48" s="25" t="str">
        <f aca="false">IF(A48="","",IF(COUNTIF($A$4:A48,A48)=1,INDEX(Chapters!$G$4:$G$203,MATCH(A48,Chapters!$A$4:$A$203,0))+N(I48),K47+N(I48)))</f>
        <v/>
      </c>
      <c r="L48" s="24" t="n">
        <f aca="false">IF(OR(K48="",K48=0),0,J48/K48)</f>
        <v>0</v>
      </c>
      <c r="M48" s="27"/>
    </row>
    <row r="49" customFormat="false" ht="15" hidden="false" customHeight="true" outlineLevel="0" collapsed="false">
      <c r="A49" s="20"/>
      <c r="B49" s="21"/>
      <c r="C49" s="20"/>
      <c r="D49" s="22"/>
      <c r="E49" s="22"/>
      <c r="F49" s="22"/>
      <c r="G49" s="24" t="str">
        <f aca="false">IF(C49="","",E49-F49)</f>
        <v/>
      </c>
      <c r="H49" s="24" t="str">
        <f aca="false">IF(C49="BUY",-E49,IF(C49="TRIM",G49,""))</f>
        <v/>
      </c>
      <c r="I49" s="25" t="str">
        <f aca="false">IF(C49="BUY",IF(OR(D49="",G49=""),"",G49/D49),IF(C49="TRIM",IF(OR(D49="",E49=""),"",-E49/D49),""))</f>
        <v/>
      </c>
      <c r="J49" s="24" t="str">
        <f aca="false">IF(A49="","",IF(COUNTIF($A$4:A49,A49)=1,INDEX(Chapters!$K$4:$K$203,MATCH(A49,Chapters!$A$4:$A$203,0))+IF(C49="BUY",N(E49),IF(C49="TRIM",-MIN(INDEX(Chapters!$K$4:$K$203,MATCH(A49,Chapters!$A$4:$A$203,0)),ABS(N(I49))*INDEX(Chapters!$H$4:$H$203,MATCH(A49,Chapters!$A$4:$A$203,0))),0)),J48+IF(C49="BUY",N(E49),IF(C49="TRIM",-MIN(J48,ABS(N(I49))*L48),0))))</f>
        <v/>
      </c>
      <c r="K49" s="25" t="str">
        <f aca="false">IF(A49="","",IF(COUNTIF($A$4:A49,A49)=1,INDEX(Chapters!$G$4:$G$203,MATCH(A49,Chapters!$A$4:$A$203,0))+N(I49),K48+N(I49)))</f>
        <v/>
      </c>
      <c r="L49" s="24" t="n">
        <f aca="false">IF(OR(K49="",K49=0),0,J49/K49)</f>
        <v>0</v>
      </c>
      <c r="M49" s="27"/>
    </row>
    <row r="50" customFormat="false" ht="15" hidden="false" customHeight="true" outlineLevel="0" collapsed="false">
      <c r="A50" s="20"/>
      <c r="B50" s="21"/>
      <c r="C50" s="20"/>
      <c r="D50" s="22"/>
      <c r="E50" s="22"/>
      <c r="F50" s="22"/>
      <c r="G50" s="24" t="str">
        <f aca="false">IF(C50="","",E50-F50)</f>
        <v/>
      </c>
      <c r="H50" s="24" t="str">
        <f aca="false">IF(C50="BUY",-E50,IF(C50="TRIM",G50,""))</f>
        <v/>
      </c>
      <c r="I50" s="25" t="str">
        <f aca="false">IF(C50="BUY",IF(OR(D50="",G50=""),"",G50/D50),IF(C50="TRIM",IF(OR(D50="",E50=""),"",-E50/D50),""))</f>
        <v/>
      </c>
      <c r="J50" s="24" t="str">
        <f aca="false">IF(A50="","",IF(COUNTIF($A$4:A50,A50)=1,INDEX(Chapters!$K$4:$K$203,MATCH(A50,Chapters!$A$4:$A$203,0))+IF(C50="BUY",N(E50),IF(C50="TRIM",-MIN(INDEX(Chapters!$K$4:$K$203,MATCH(A50,Chapters!$A$4:$A$203,0)),ABS(N(I50))*INDEX(Chapters!$H$4:$H$203,MATCH(A50,Chapters!$A$4:$A$203,0))),0)),J49+IF(C50="BUY",N(E50),IF(C50="TRIM",-MIN(J49,ABS(N(I50))*L49),0))))</f>
        <v/>
      </c>
      <c r="K50" s="25" t="str">
        <f aca="false">IF(A50="","",IF(COUNTIF($A$4:A50,A50)=1,INDEX(Chapters!$G$4:$G$203,MATCH(A50,Chapters!$A$4:$A$203,0))+N(I50),K49+N(I50)))</f>
        <v/>
      </c>
      <c r="L50" s="24" t="n">
        <f aca="false">IF(OR(K50="",K50=0),0,J50/K50)</f>
        <v>0</v>
      </c>
      <c r="M50" s="27"/>
    </row>
    <row r="51" customFormat="false" ht="15" hidden="false" customHeight="true" outlineLevel="0" collapsed="false">
      <c r="A51" s="20"/>
      <c r="B51" s="21"/>
      <c r="C51" s="20"/>
      <c r="D51" s="22"/>
      <c r="E51" s="22"/>
      <c r="F51" s="22"/>
      <c r="G51" s="24" t="str">
        <f aca="false">IF(C51="","",E51-F51)</f>
        <v/>
      </c>
      <c r="H51" s="24" t="str">
        <f aca="false">IF(C51="BUY",-E51,IF(C51="TRIM",G51,""))</f>
        <v/>
      </c>
      <c r="I51" s="25" t="str">
        <f aca="false">IF(C51="BUY",IF(OR(D51="",G51=""),"",G51/D51),IF(C51="TRIM",IF(OR(D51="",E51=""),"",-E51/D51),""))</f>
        <v/>
      </c>
      <c r="J51" s="24" t="str">
        <f aca="false">IF(A51="","",IF(COUNTIF($A$4:A51,A51)=1,INDEX(Chapters!$K$4:$K$203,MATCH(A51,Chapters!$A$4:$A$203,0))+IF(C51="BUY",N(E51),IF(C51="TRIM",-MIN(INDEX(Chapters!$K$4:$K$203,MATCH(A51,Chapters!$A$4:$A$203,0)),ABS(N(I51))*INDEX(Chapters!$H$4:$H$203,MATCH(A51,Chapters!$A$4:$A$203,0))),0)),J50+IF(C51="BUY",N(E51),IF(C51="TRIM",-MIN(J50,ABS(N(I51))*L50),0))))</f>
        <v/>
      </c>
      <c r="K51" s="25" t="str">
        <f aca="false">IF(A51="","",IF(COUNTIF($A$4:A51,A51)=1,INDEX(Chapters!$G$4:$G$203,MATCH(A51,Chapters!$A$4:$A$203,0))+N(I51),K50+N(I51)))</f>
        <v/>
      </c>
      <c r="L51" s="24" t="n">
        <f aca="false">IF(OR(K51="",K51=0),0,J51/K51)</f>
        <v>0</v>
      </c>
      <c r="M51" s="27"/>
    </row>
    <row r="52" customFormat="false" ht="15" hidden="false" customHeight="true" outlineLevel="0" collapsed="false">
      <c r="A52" s="20"/>
      <c r="B52" s="21"/>
      <c r="C52" s="20"/>
      <c r="D52" s="22"/>
      <c r="E52" s="22"/>
      <c r="F52" s="22"/>
      <c r="G52" s="24" t="str">
        <f aca="false">IF(C52="","",E52-F52)</f>
        <v/>
      </c>
      <c r="H52" s="24" t="str">
        <f aca="false">IF(C52="BUY",-E52,IF(C52="TRIM",G52,""))</f>
        <v/>
      </c>
      <c r="I52" s="25" t="str">
        <f aca="false">IF(C52="BUY",IF(OR(D52="",G52=""),"",G52/D52),IF(C52="TRIM",IF(OR(D52="",E52=""),"",-E52/D52),""))</f>
        <v/>
      </c>
      <c r="J52" s="24" t="str">
        <f aca="false">IF(A52="","",IF(COUNTIF($A$4:A52,A52)=1,INDEX(Chapters!$K$4:$K$203,MATCH(A52,Chapters!$A$4:$A$203,0))+IF(C52="BUY",N(E52),IF(C52="TRIM",-MIN(INDEX(Chapters!$K$4:$K$203,MATCH(A52,Chapters!$A$4:$A$203,0)),ABS(N(I52))*INDEX(Chapters!$H$4:$H$203,MATCH(A52,Chapters!$A$4:$A$203,0))),0)),J51+IF(C52="BUY",N(E52),IF(C52="TRIM",-MIN(J51,ABS(N(I52))*L51),0))))</f>
        <v/>
      </c>
      <c r="K52" s="25" t="str">
        <f aca="false">IF(A52="","",IF(COUNTIF($A$4:A52,A52)=1,INDEX(Chapters!$G$4:$G$203,MATCH(A52,Chapters!$A$4:$A$203,0))+N(I52),K51+N(I52)))</f>
        <v/>
      </c>
      <c r="L52" s="24" t="n">
        <f aca="false">IF(OR(K52="",K52=0),0,J52/K52)</f>
        <v>0</v>
      </c>
      <c r="M52" s="27"/>
    </row>
    <row r="53" customFormat="false" ht="15" hidden="false" customHeight="true" outlineLevel="0" collapsed="false">
      <c r="A53" s="20"/>
      <c r="B53" s="21"/>
      <c r="C53" s="20"/>
      <c r="D53" s="22"/>
      <c r="E53" s="22"/>
      <c r="F53" s="22"/>
      <c r="G53" s="24" t="str">
        <f aca="false">IF(C53="","",E53-F53)</f>
        <v/>
      </c>
      <c r="H53" s="24" t="str">
        <f aca="false">IF(C53="BUY",-E53,IF(C53="TRIM",G53,""))</f>
        <v/>
      </c>
      <c r="I53" s="25" t="str">
        <f aca="false">IF(C53="BUY",IF(OR(D53="",G53=""),"",G53/D53),IF(C53="TRIM",IF(OR(D53="",E53=""),"",-E53/D53),""))</f>
        <v/>
      </c>
      <c r="J53" s="24" t="str">
        <f aca="false">IF(A53="","",IF(COUNTIF($A$4:A53,A53)=1,INDEX(Chapters!$K$4:$K$203,MATCH(A53,Chapters!$A$4:$A$203,0))+IF(C53="BUY",N(E53),IF(C53="TRIM",-MIN(INDEX(Chapters!$K$4:$K$203,MATCH(A53,Chapters!$A$4:$A$203,0)),ABS(N(I53))*INDEX(Chapters!$H$4:$H$203,MATCH(A53,Chapters!$A$4:$A$203,0))),0)),J52+IF(C53="BUY",N(E53),IF(C53="TRIM",-MIN(J52,ABS(N(I53))*L52),0))))</f>
        <v/>
      </c>
      <c r="K53" s="25" t="str">
        <f aca="false">IF(A53="","",IF(COUNTIF($A$4:A53,A53)=1,INDEX(Chapters!$G$4:$G$203,MATCH(A53,Chapters!$A$4:$A$203,0))+N(I53),K52+N(I53)))</f>
        <v/>
      </c>
      <c r="L53" s="24" t="n">
        <f aca="false">IF(OR(K53="",K53=0),0,J53/K53)</f>
        <v>0</v>
      </c>
      <c r="M53" s="27"/>
    </row>
    <row r="54" customFormat="false" ht="15" hidden="false" customHeight="true" outlineLevel="0" collapsed="false">
      <c r="A54" s="20"/>
      <c r="B54" s="21"/>
      <c r="C54" s="20"/>
      <c r="D54" s="22"/>
      <c r="E54" s="22"/>
      <c r="F54" s="22"/>
      <c r="G54" s="24" t="str">
        <f aca="false">IF(C54="","",E54-F54)</f>
        <v/>
      </c>
      <c r="H54" s="24" t="str">
        <f aca="false">IF(C54="BUY",-E54,IF(C54="TRIM",G54,""))</f>
        <v/>
      </c>
      <c r="I54" s="25" t="str">
        <f aca="false">IF(C54="BUY",IF(OR(D54="",G54=""),"",G54/D54),IF(C54="TRIM",IF(OR(D54="",E54=""),"",-E54/D54),""))</f>
        <v/>
      </c>
      <c r="J54" s="24" t="str">
        <f aca="false">IF(A54="","",IF(COUNTIF($A$4:A54,A54)=1,INDEX(Chapters!$K$4:$K$203,MATCH(A54,Chapters!$A$4:$A$203,0))+IF(C54="BUY",N(E54),IF(C54="TRIM",-MIN(INDEX(Chapters!$K$4:$K$203,MATCH(A54,Chapters!$A$4:$A$203,0)),ABS(N(I54))*INDEX(Chapters!$H$4:$H$203,MATCH(A54,Chapters!$A$4:$A$203,0))),0)),J53+IF(C54="BUY",N(E54),IF(C54="TRIM",-MIN(J53,ABS(N(I54))*L53),0))))</f>
        <v/>
      </c>
      <c r="K54" s="25" t="str">
        <f aca="false">IF(A54="","",IF(COUNTIF($A$4:A54,A54)=1,INDEX(Chapters!$G$4:$G$203,MATCH(A54,Chapters!$A$4:$A$203,0))+N(I54),K53+N(I54)))</f>
        <v/>
      </c>
      <c r="L54" s="24" t="n">
        <f aca="false">IF(OR(K54="",K54=0),0,J54/K54)</f>
        <v>0</v>
      </c>
      <c r="M54" s="27"/>
    </row>
    <row r="55" customFormat="false" ht="15" hidden="false" customHeight="true" outlineLevel="0" collapsed="false">
      <c r="A55" s="20"/>
      <c r="B55" s="21"/>
      <c r="C55" s="20"/>
      <c r="D55" s="22"/>
      <c r="E55" s="22"/>
      <c r="F55" s="22"/>
      <c r="G55" s="24" t="str">
        <f aca="false">IF(C55="","",E55-F55)</f>
        <v/>
      </c>
      <c r="H55" s="24" t="str">
        <f aca="false">IF(C55="BUY",-E55,IF(C55="TRIM",G55,""))</f>
        <v/>
      </c>
      <c r="I55" s="25" t="str">
        <f aca="false">IF(C55="BUY",IF(OR(D55="",G55=""),"",G55/D55),IF(C55="TRIM",IF(OR(D55="",E55=""),"",-E55/D55),""))</f>
        <v/>
      </c>
      <c r="J55" s="24" t="str">
        <f aca="false">IF(A55="","",IF(COUNTIF($A$4:A55,A55)=1,INDEX(Chapters!$K$4:$K$203,MATCH(A55,Chapters!$A$4:$A$203,0))+IF(C55="BUY",N(E55),IF(C55="TRIM",-MIN(INDEX(Chapters!$K$4:$K$203,MATCH(A55,Chapters!$A$4:$A$203,0)),ABS(N(I55))*INDEX(Chapters!$H$4:$H$203,MATCH(A55,Chapters!$A$4:$A$203,0))),0)),J54+IF(C55="BUY",N(E55),IF(C55="TRIM",-MIN(J54,ABS(N(I55))*L54),0))))</f>
        <v/>
      </c>
      <c r="K55" s="25" t="str">
        <f aca="false">IF(A55="","",IF(COUNTIF($A$4:A55,A55)=1,INDEX(Chapters!$G$4:$G$203,MATCH(A55,Chapters!$A$4:$A$203,0))+N(I55),K54+N(I55)))</f>
        <v/>
      </c>
      <c r="L55" s="24" t="n">
        <f aca="false">IF(OR(K55="",K55=0),0,J55/K55)</f>
        <v>0</v>
      </c>
      <c r="M55" s="27"/>
    </row>
    <row r="56" customFormat="false" ht="15" hidden="false" customHeight="true" outlineLevel="0" collapsed="false">
      <c r="A56" s="20"/>
      <c r="B56" s="21"/>
      <c r="C56" s="20"/>
      <c r="D56" s="22"/>
      <c r="E56" s="22"/>
      <c r="F56" s="22"/>
      <c r="G56" s="24" t="str">
        <f aca="false">IF(C56="","",E56-F56)</f>
        <v/>
      </c>
      <c r="H56" s="24" t="str">
        <f aca="false">IF(C56="BUY",-E56,IF(C56="TRIM",G56,""))</f>
        <v/>
      </c>
      <c r="I56" s="25" t="str">
        <f aca="false">IF(C56="BUY",IF(OR(D56="",G56=""),"",G56/D56),IF(C56="TRIM",IF(OR(D56="",E56=""),"",-E56/D56),""))</f>
        <v/>
      </c>
      <c r="J56" s="24" t="str">
        <f aca="false">IF(A56="","",IF(COUNTIF($A$4:A56,A56)=1,INDEX(Chapters!$K$4:$K$203,MATCH(A56,Chapters!$A$4:$A$203,0))+IF(C56="BUY",N(E56),IF(C56="TRIM",-MIN(INDEX(Chapters!$K$4:$K$203,MATCH(A56,Chapters!$A$4:$A$203,0)),ABS(N(I56))*INDEX(Chapters!$H$4:$H$203,MATCH(A56,Chapters!$A$4:$A$203,0))),0)),J55+IF(C56="BUY",N(E56),IF(C56="TRIM",-MIN(J55,ABS(N(I56))*L55),0))))</f>
        <v/>
      </c>
      <c r="K56" s="25" t="str">
        <f aca="false">IF(A56="","",IF(COUNTIF($A$4:A56,A56)=1,INDEX(Chapters!$G$4:$G$203,MATCH(A56,Chapters!$A$4:$A$203,0))+N(I56),K55+N(I56)))</f>
        <v/>
      </c>
      <c r="L56" s="24" t="n">
        <f aca="false">IF(OR(K56="",K56=0),0,J56/K56)</f>
        <v>0</v>
      </c>
      <c r="M56" s="27"/>
    </row>
    <row r="57" customFormat="false" ht="15" hidden="false" customHeight="true" outlineLevel="0" collapsed="false">
      <c r="A57" s="20"/>
      <c r="B57" s="21"/>
      <c r="C57" s="20"/>
      <c r="D57" s="22"/>
      <c r="E57" s="22"/>
      <c r="F57" s="22"/>
      <c r="G57" s="24" t="str">
        <f aca="false">IF(C57="","",E57-F57)</f>
        <v/>
      </c>
      <c r="H57" s="24" t="str">
        <f aca="false">IF(C57="BUY",-E57,IF(C57="TRIM",G57,""))</f>
        <v/>
      </c>
      <c r="I57" s="25" t="str">
        <f aca="false">IF(C57="BUY",IF(OR(D57="",G57=""),"",G57/D57),IF(C57="TRIM",IF(OR(D57="",E57=""),"",-E57/D57),""))</f>
        <v/>
      </c>
      <c r="J57" s="24" t="str">
        <f aca="false">IF(A57="","",IF(COUNTIF($A$4:A57,A57)=1,INDEX(Chapters!$K$4:$K$203,MATCH(A57,Chapters!$A$4:$A$203,0))+IF(C57="BUY",N(E57),IF(C57="TRIM",-MIN(INDEX(Chapters!$K$4:$K$203,MATCH(A57,Chapters!$A$4:$A$203,0)),ABS(N(I57))*INDEX(Chapters!$H$4:$H$203,MATCH(A57,Chapters!$A$4:$A$203,0))),0)),J56+IF(C57="BUY",N(E57),IF(C57="TRIM",-MIN(J56,ABS(N(I57))*L56),0))))</f>
        <v/>
      </c>
      <c r="K57" s="25" t="str">
        <f aca="false">IF(A57="","",IF(COUNTIF($A$4:A57,A57)=1,INDEX(Chapters!$G$4:$G$203,MATCH(A57,Chapters!$A$4:$A$203,0))+N(I57),K56+N(I57)))</f>
        <v/>
      </c>
      <c r="L57" s="24" t="n">
        <f aca="false">IF(OR(K57="",K57=0),0,J57/K57)</f>
        <v>0</v>
      </c>
      <c r="M57" s="27"/>
    </row>
    <row r="58" customFormat="false" ht="15" hidden="false" customHeight="true" outlineLevel="0" collapsed="false">
      <c r="A58" s="20"/>
      <c r="B58" s="21"/>
      <c r="C58" s="20"/>
      <c r="D58" s="22"/>
      <c r="E58" s="22"/>
      <c r="F58" s="22"/>
      <c r="G58" s="24" t="str">
        <f aca="false">IF(C58="","",E58-F58)</f>
        <v/>
      </c>
      <c r="H58" s="24" t="str">
        <f aca="false">IF(C58="BUY",-E58,IF(C58="TRIM",G58,""))</f>
        <v/>
      </c>
      <c r="I58" s="25" t="str">
        <f aca="false">IF(C58="BUY",IF(OR(D58="",G58=""),"",G58/D58),IF(C58="TRIM",IF(OR(D58="",E58=""),"",-E58/D58),""))</f>
        <v/>
      </c>
      <c r="J58" s="24" t="str">
        <f aca="false">IF(A58="","",IF(COUNTIF($A$4:A58,A58)=1,INDEX(Chapters!$K$4:$K$203,MATCH(A58,Chapters!$A$4:$A$203,0))+IF(C58="BUY",N(E58),IF(C58="TRIM",-MIN(INDEX(Chapters!$K$4:$K$203,MATCH(A58,Chapters!$A$4:$A$203,0)),ABS(N(I58))*INDEX(Chapters!$H$4:$H$203,MATCH(A58,Chapters!$A$4:$A$203,0))),0)),J57+IF(C58="BUY",N(E58),IF(C58="TRIM",-MIN(J57,ABS(N(I58))*L57),0))))</f>
        <v/>
      </c>
      <c r="K58" s="25" t="str">
        <f aca="false">IF(A58="","",IF(COUNTIF($A$4:A58,A58)=1,INDEX(Chapters!$G$4:$G$203,MATCH(A58,Chapters!$A$4:$A$203,0))+N(I58),K57+N(I58)))</f>
        <v/>
      </c>
      <c r="L58" s="24" t="n">
        <f aca="false">IF(OR(K58="",K58=0),0,J58/K58)</f>
        <v>0</v>
      </c>
      <c r="M58" s="27"/>
    </row>
    <row r="59" customFormat="false" ht="15" hidden="false" customHeight="true" outlineLevel="0" collapsed="false">
      <c r="A59" s="20"/>
      <c r="B59" s="21"/>
      <c r="C59" s="20"/>
      <c r="D59" s="22"/>
      <c r="E59" s="22"/>
      <c r="F59" s="22"/>
      <c r="G59" s="24" t="str">
        <f aca="false">IF(C59="","",E59-F59)</f>
        <v/>
      </c>
      <c r="H59" s="24" t="str">
        <f aca="false">IF(C59="BUY",-E59,IF(C59="TRIM",G59,""))</f>
        <v/>
      </c>
      <c r="I59" s="25" t="str">
        <f aca="false">IF(C59="BUY",IF(OR(D59="",G59=""),"",G59/D59),IF(C59="TRIM",IF(OR(D59="",E59=""),"",-E59/D59),""))</f>
        <v/>
      </c>
      <c r="J59" s="24" t="str">
        <f aca="false">IF(A59="","",IF(COUNTIF($A$4:A59,A59)=1,INDEX(Chapters!$K$4:$K$203,MATCH(A59,Chapters!$A$4:$A$203,0))+IF(C59="BUY",N(E59),IF(C59="TRIM",-MIN(INDEX(Chapters!$K$4:$K$203,MATCH(A59,Chapters!$A$4:$A$203,0)),ABS(N(I59))*INDEX(Chapters!$H$4:$H$203,MATCH(A59,Chapters!$A$4:$A$203,0))),0)),J58+IF(C59="BUY",N(E59),IF(C59="TRIM",-MIN(J58,ABS(N(I59))*L58),0))))</f>
        <v/>
      </c>
      <c r="K59" s="25" t="str">
        <f aca="false">IF(A59="","",IF(COUNTIF($A$4:A59,A59)=1,INDEX(Chapters!$G$4:$G$203,MATCH(A59,Chapters!$A$4:$A$203,0))+N(I59),K58+N(I59)))</f>
        <v/>
      </c>
      <c r="L59" s="24" t="n">
        <f aca="false">IF(OR(K59="",K59=0),0,J59/K59)</f>
        <v>0</v>
      </c>
      <c r="M59" s="27"/>
    </row>
    <row r="60" customFormat="false" ht="15" hidden="false" customHeight="true" outlineLevel="0" collapsed="false">
      <c r="A60" s="20"/>
      <c r="B60" s="21"/>
      <c r="C60" s="20"/>
      <c r="D60" s="22"/>
      <c r="E60" s="22"/>
      <c r="F60" s="22"/>
      <c r="G60" s="24" t="str">
        <f aca="false">IF(C60="","",E60-F60)</f>
        <v/>
      </c>
      <c r="H60" s="24" t="str">
        <f aca="false">IF(C60="BUY",-E60,IF(C60="TRIM",G60,""))</f>
        <v/>
      </c>
      <c r="I60" s="25" t="str">
        <f aca="false">IF(C60="BUY",IF(OR(D60="",G60=""),"",G60/D60),IF(C60="TRIM",IF(OR(D60="",E60=""),"",-E60/D60),""))</f>
        <v/>
      </c>
      <c r="J60" s="24" t="str">
        <f aca="false">IF(A60="","",IF(COUNTIF($A$4:A60,A60)=1,INDEX(Chapters!$K$4:$K$203,MATCH(A60,Chapters!$A$4:$A$203,0))+IF(C60="BUY",N(E60),IF(C60="TRIM",-MIN(INDEX(Chapters!$K$4:$K$203,MATCH(A60,Chapters!$A$4:$A$203,0)),ABS(N(I60))*INDEX(Chapters!$H$4:$H$203,MATCH(A60,Chapters!$A$4:$A$203,0))),0)),J59+IF(C60="BUY",N(E60),IF(C60="TRIM",-MIN(J59,ABS(N(I60))*L59),0))))</f>
        <v/>
      </c>
      <c r="K60" s="25" t="str">
        <f aca="false">IF(A60="","",IF(COUNTIF($A$4:A60,A60)=1,INDEX(Chapters!$G$4:$G$203,MATCH(A60,Chapters!$A$4:$A$203,0))+N(I60),K59+N(I60)))</f>
        <v/>
      </c>
      <c r="L60" s="24" t="n">
        <f aca="false">IF(OR(K60="",K60=0),0,J60/K60)</f>
        <v>0</v>
      </c>
      <c r="M60" s="27"/>
    </row>
    <row r="61" customFormat="false" ht="15" hidden="false" customHeight="true" outlineLevel="0" collapsed="false">
      <c r="A61" s="20"/>
      <c r="B61" s="21"/>
      <c r="C61" s="20"/>
      <c r="D61" s="22"/>
      <c r="E61" s="22"/>
      <c r="F61" s="22"/>
      <c r="G61" s="24" t="str">
        <f aca="false">IF(C61="","",E61-F61)</f>
        <v/>
      </c>
      <c r="H61" s="24" t="str">
        <f aca="false">IF(C61="BUY",-E61,IF(C61="TRIM",G61,""))</f>
        <v/>
      </c>
      <c r="I61" s="25" t="str">
        <f aca="false">IF(C61="BUY",IF(OR(D61="",G61=""),"",G61/D61),IF(C61="TRIM",IF(OR(D61="",E61=""),"",-E61/D61),""))</f>
        <v/>
      </c>
      <c r="J61" s="24" t="str">
        <f aca="false">IF(A61="","",IF(COUNTIF($A$4:A61,A61)=1,INDEX(Chapters!$K$4:$K$203,MATCH(A61,Chapters!$A$4:$A$203,0))+IF(C61="BUY",N(E61),IF(C61="TRIM",-MIN(INDEX(Chapters!$K$4:$K$203,MATCH(A61,Chapters!$A$4:$A$203,0)),ABS(N(I61))*INDEX(Chapters!$H$4:$H$203,MATCH(A61,Chapters!$A$4:$A$203,0))),0)),J60+IF(C61="BUY",N(E61),IF(C61="TRIM",-MIN(J60,ABS(N(I61))*L60),0))))</f>
        <v/>
      </c>
      <c r="K61" s="25" t="str">
        <f aca="false">IF(A61="","",IF(COUNTIF($A$4:A61,A61)=1,INDEX(Chapters!$G$4:$G$203,MATCH(A61,Chapters!$A$4:$A$203,0))+N(I61),K60+N(I61)))</f>
        <v/>
      </c>
      <c r="L61" s="24" t="n">
        <f aca="false">IF(OR(K61="",K61=0),0,J61/K61)</f>
        <v>0</v>
      </c>
      <c r="M61" s="27"/>
    </row>
    <row r="62" customFormat="false" ht="15" hidden="false" customHeight="true" outlineLevel="0" collapsed="false">
      <c r="A62" s="20"/>
      <c r="B62" s="21"/>
      <c r="C62" s="20"/>
      <c r="D62" s="22"/>
      <c r="E62" s="22"/>
      <c r="F62" s="22"/>
      <c r="G62" s="24" t="str">
        <f aca="false">IF(C62="","",E62-F62)</f>
        <v/>
      </c>
      <c r="H62" s="24" t="str">
        <f aca="false">IF(C62="BUY",-E62,IF(C62="TRIM",G62,""))</f>
        <v/>
      </c>
      <c r="I62" s="25" t="str">
        <f aca="false">IF(C62="BUY",IF(OR(D62="",G62=""),"",G62/D62),IF(C62="TRIM",IF(OR(D62="",E62=""),"",-E62/D62),""))</f>
        <v/>
      </c>
      <c r="J62" s="24" t="str">
        <f aca="false">IF(A62="","",IF(COUNTIF($A$4:A62,A62)=1,INDEX(Chapters!$K$4:$K$203,MATCH(A62,Chapters!$A$4:$A$203,0))+IF(C62="BUY",N(E62),IF(C62="TRIM",-MIN(INDEX(Chapters!$K$4:$K$203,MATCH(A62,Chapters!$A$4:$A$203,0)),ABS(N(I62))*INDEX(Chapters!$H$4:$H$203,MATCH(A62,Chapters!$A$4:$A$203,0))),0)),J61+IF(C62="BUY",N(E62),IF(C62="TRIM",-MIN(J61,ABS(N(I62))*L61),0))))</f>
        <v/>
      </c>
      <c r="K62" s="25" t="str">
        <f aca="false">IF(A62="","",IF(COUNTIF($A$4:A62,A62)=1,INDEX(Chapters!$G$4:$G$203,MATCH(A62,Chapters!$A$4:$A$203,0))+N(I62),K61+N(I62)))</f>
        <v/>
      </c>
      <c r="L62" s="24" t="n">
        <f aca="false">IF(OR(K62="",K62=0),0,J62/K62)</f>
        <v>0</v>
      </c>
      <c r="M62" s="27"/>
    </row>
    <row r="63" customFormat="false" ht="15" hidden="false" customHeight="true" outlineLevel="0" collapsed="false">
      <c r="A63" s="20"/>
      <c r="B63" s="21"/>
      <c r="C63" s="20"/>
      <c r="D63" s="22"/>
      <c r="E63" s="22"/>
      <c r="F63" s="22"/>
      <c r="G63" s="24" t="str">
        <f aca="false">IF(C63="","",E63-F63)</f>
        <v/>
      </c>
      <c r="H63" s="24" t="str">
        <f aca="false">IF(C63="BUY",-E63,IF(C63="TRIM",G63,""))</f>
        <v/>
      </c>
      <c r="I63" s="25" t="str">
        <f aca="false">IF(C63="BUY",IF(OR(D63="",G63=""),"",G63/D63),IF(C63="TRIM",IF(OR(D63="",E63=""),"",-E63/D63),""))</f>
        <v/>
      </c>
      <c r="J63" s="24" t="str">
        <f aca="false">IF(A63="","",IF(COUNTIF($A$4:A63,A63)=1,INDEX(Chapters!$K$4:$K$203,MATCH(A63,Chapters!$A$4:$A$203,0))+IF(C63="BUY",N(E63),IF(C63="TRIM",-MIN(INDEX(Chapters!$K$4:$K$203,MATCH(A63,Chapters!$A$4:$A$203,0)),ABS(N(I63))*INDEX(Chapters!$H$4:$H$203,MATCH(A63,Chapters!$A$4:$A$203,0))),0)),J62+IF(C63="BUY",N(E63),IF(C63="TRIM",-MIN(J62,ABS(N(I63))*L62),0))))</f>
        <v/>
      </c>
      <c r="K63" s="25" t="str">
        <f aca="false">IF(A63="","",IF(COUNTIF($A$4:A63,A63)=1,INDEX(Chapters!$G$4:$G$203,MATCH(A63,Chapters!$A$4:$A$203,0))+N(I63),K62+N(I63)))</f>
        <v/>
      </c>
      <c r="L63" s="24" t="n">
        <f aca="false">IF(OR(K63="",K63=0),0,J63/K63)</f>
        <v>0</v>
      </c>
      <c r="M63" s="27"/>
    </row>
    <row r="64" customFormat="false" ht="15" hidden="false" customHeight="true" outlineLevel="0" collapsed="false">
      <c r="A64" s="20"/>
      <c r="B64" s="21"/>
      <c r="C64" s="20"/>
      <c r="D64" s="22"/>
      <c r="E64" s="22"/>
      <c r="F64" s="22"/>
      <c r="G64" s="24" t="str">
        <f aca="false">IF(C64="","",E64-F64)</f>
        <v/>
      </c>
      <c r="H64" s="24" t="str">
        <f aca="false">IF(C64="BUY",-E64,IF(C64="TRIM",G64,""))</f>
        <v/>
      </c>
      <c r="I64" s="25" t="str">
        <f aca="false">IF(C64="BUY",IF(OR(D64="",G64=""),"",G64/D64),IF(C64="TRIM",IF(OR(D64="",E64=""),"",-E64/D64),""))</f>
        <v/>
      </c>
      <c r="J64" s="24" t="str">
        <f aca="false">IF(A64="","",IF(COUNTIF($A$4:A64,A64)=1,INDEX(Chapters!$K$4:$K$203,MATCH(A64,Chapters!$A$4:$A$203,0))+IF(C64="BUY",N(E64),IF(C64="TRIM",-MIN(INDEX(Chapters!$K$4:$K$203,MATCH(A64,Chapters!$A$4:$A$203,0)),ABS(N(I64))*INDEX(Chapters!$H$4:$H$203,MATCH(A64,Chapters!$A$4:$A$203,0))),0)),J63+IF(C64="BUY",N(E64),IF(C64="TRIM",-MIN(J63,ABS(N(I64))*L63),0))))</f>
        <v/>
      </c>
      <c r="K64" s="25" t="str">
        <f aca="false">IF(A64="","",IF(COUNTIF($A$4:A64,A64)=1,INDEX(Chapters!$G$4:$G$203,MATCH(A64,Chapters!$A$4:$A$203,0))+N(I64),K63+N(I64)))</f>
        <v/>
      </c>
      <c r="L64" s="24" t="n">
        <f aca="false">IF(OR(K64="",K64=0),0,J64/K64)</f>
        <v>0</v>
      </c>
      <c r="M64" s="27"/>
    </row>
    <row r="65" customFormat="false" ht="15" hidden="false" customHeight="true" outlineLevel="0" collapsed="false">
      <c r="A65" s="20"/>
      <c r="B65" s="21"/>
      <c r="C65" s="20"/>
      <c r="D65" s="22"/>
      <c r="E65" s="22"/>
      <c r="F65" s="22"/>
      <c r="G65" s="24" t="str">
        <f aca="false">IF(C65="","",E65-F65)</f>
        <v/>
      </c>
      <c r="H65" s="24" t="str">
        <f aca="false">IF(C65="BUY",-E65,IF(C65="TRIM",G65,""))</f>
        <v/>
      </c>
      <c r="I65" s="25" t="str">
        <f aca="false">IF(C65="BUY",IF(OR(D65="",G65=""),"",G65/D65),IF(C65="TRIM",IF(OR(D65="",E65=""),"",-E65/D65),""))</f>
        <v/>
      </c>
      <c r="J65" s="24" t="str">
        <f aca="false">IF(A65="","",IF(COUNTIF($A$4:A65,A65)=1,INDEX(Chapters!$K$4:$K$203,MATCH(A65,Chapters!$A$4:$A$203,0))+IF(C65="BUY",N(E65),IF(C65="TRIM",-MIN(INDEX(Chapters!$K$4:$K$203,MATCH(A65,Chapters!$A$4:$A$203,0)),ABS(N(I65))*INDEX(Chapters!$H$4:$H$203,MATCH(A65,Chapters!$A$4:$A$203,0))),0)),J64+IF(C65="BUY",N(E65),IF(C65="TRIM",-MIN(J64,ABS(N(I65))*L64),0))))</f>
        <v/>
      </c>
      <c r="K65" s="25" t="str">
        <f aca="false">IF(A65="","",IF(COUNTIF($A$4:A65,A65)=1,INDEX(Chapters!$G$4:$G$203,MATCH(A65,Chapters!$A$4:$A$203,0))+N(I65),K64+N(I65)))</f>
        <v/>
      </c>
      <c r="L65" s="24" t="n">
        <f aca="false">IF(OR(K65="",K65=0),0,J65/K65)</f>
        <v>0</v>
      </c>
      <c r="M65" s="27"/>
    </row>
    <row r="66" customFormat="false" ht="15" hidden="false" customHeight="true" outlineLevel="0" collapsed="false">
      <c r="A66" s="20"/>
      <c r="B66" s="21"/>
      <c r="C66" s="20"/>
      <c r="D66" s="22"/>
      <c r="E66" s="22"/>
      <c r="F66" s="22"/>
      <c r="G66" s="24" t="str">
        <f aca="false">IF(C66="","",E66-F66)</f>
        <v/>
      </c>
      <c r="H66" s="24" t="str">
        <f aca="false">IF(C66="BUY",-E66,IF(C66="TRIM",G66,""))</f>
        <v/>
      </c>
      <c r="I66" s="25" t="str">
        <f aca="false">IF(C66="BUY",IF(OR(D66="",G66=""),"",G66/D66),IF(C66="TRIM",IF(OR(D66="",E66=""),"",-E66/D66),""))</f>
        <v/>
      </c>
      <c r="J66" s="24" t="str">
        <f aca="false">IF(A66="","",IF(COUNTIF($A$4:A66,A66)=1,INDEX(Chapters!$K$4:$K$203,MATCH(A66,Chapters!$A$4:$A$203,0))+IF(C66="BUY",N(E66),IF(C66="TRIM",-MIN(INDEX(Chapters!$K$4:$K$203,MATCH(A66,Chapters!$A$4:$A$203,0)),ABS(N(I66))*INDEX(Chapters!$H$4:$H$203,MATCH(A66,Chapters!$A$4:$A$203,0))),0)),J65+IF(C66="BUY",N(E66),IF(C66="TRIM",-MIN(J65,ABS(N(I66))*L65),0))))</f>
        <v/>
      </c>
      <c r="K66" s="25" t="str">
        <f aca="false">IF(A66="","",IF(COUNTIF($A$4:A66,A66)=1,INDEX(Chapters!$G$4:$G$203,MATCH(A66,Chapters!$A$4:$A$203,0))+N(I66),K65+N(I66)))</f>
        <v/>
      </c>
      <c r="L66" s="24" t="n">
        <f aca="false">IF(OR(K66="",K66=0),0,J66/K66)</f>
        <v>0</v>
      </c>
      <c r="M66" s="27"/>
    </row>
    <row r="67" customFormat="false" ht="15" hidden="false" customHeight="true" outlineLevel="0" collapsed="false">
      <c r="A67" s="20"/>
      <c r="B67" s="21"/>
      <c r="C67" s="20"/>
      <c r="D67" s="22"/>
      <c r="E67" s="22"/>
      <c r="F67" s="22"/>
      <c r="G67" s="24" t="str">
        <f aca="false">IF(C67="","",E67-F67)</f>
        <v/>
      </c>
      <c r="H67" s="24" t="str">
        <f aca="false">IF(C67="BUY",-E67,IF(C67="TRIM",G67,""))</f>
        <v/>
      </c>
      <c r="I67" s="25" t="str">
        <f aca="false">IF(C67="BUY",IF(OR(D67="",G67=""),"",G67/D67),IF(C67="TRIM",IF(OR(D67="",E67=""),"",-E67/D67),""))</f>
        <v/>
      </c>
      <c r="J67" s="24" t="str">
        <f aca="false">IF(A67="","",IF(COUNTIF($A$4:A67,A67)=1,INDEX(Chapters!$K$4:$K$203,MATCH(A67,Chapters!$A$4:$A$203,0))+IF(C67="BUY",N(E67),IF(C67="TRIM",-MIN(INDEX(Chapters!$K$4:$K$203,MATCH(A67,Chapters!$A$4:$A$203,0)),ABS(N(I67))*INDEX(Chapters!$H$4:$H$203,MATCH(A67,Chapters!$A$4:$A$203,0))),0)),J66+IF(C67="BUY",N(E67),IF(C67="TRIM",-MIN(J66,ABS(N(I67))*L66),0))))</f>
        <v/>
      </c>
      <c r="K67" s="25" t="str">
        <f aca="false">IF(A67="","",IF(COUNTIF($A$4:A67,A67)=1,INDEX(Chapters!$G$4:$G$203,MATCH(A67,Chapters!$A$4:$A$203,0))+N(I67),K66+N(I67)))</f>
        <v/>
      </c>
      <c r="L67" s="24" t="n">
        <f aca="false">IF(OR(K67="",K67=0),0,J67/K67)</f>
        <v>0</v>
      </c>
      <c r="M67" s="27"/>
    </row>
    <row r="68" customFormat="false" ht="15" hidden="false" customHeight="true" outlineLevel="0" collapsed="false">
      <c r="A68" s="20"/>
      <c r="B68" s="21"/>
      <c r="C68" s="20"/>
      <c r="D68" s="22"/>
      <c r="E68" s="22"/>
      <c r="F68" s="22"/>
      <c r="G68" s="24" t="str">
        <f aca="false">IF(C68="","",E68-F68)</f>
        <v/>
      </c>
      <c r="H68" s="24" t="str">
        <f aca="false">IF(C68="BUY",-E68,IF(C68="TRIM",G68,""))</f>
        <v/>
      </c>
      <c r="I68" s="25" t="str">
        <f aca="false">IF(C68="BUY",IF(OR(D68="",G68=""),"",G68/D68),IF(C68="TRIM",IF(OR(D68="",E68=""),"",-E68/D68),""))</f>
        <v/>
      </c>
      <c r="J68" s="24" t="str">
        <f aca="false">IF(A68="","",IF(COUNTIF($A$4:A68,A68)=1,INDEX(Chapters!$K$4:$K$203,MATCH(A68,Chapters!$A$4:$A$203,0))+IF(C68="BUY",N(E68),IF(C68="TRIM",-MIN(INDEX(Chapters!$K$4:$K$203,MATCH(A68,Chapters!$A$4:$A$203,0)),ABS(N(I68))*INDEX(Chapters!$H$4:$H$203,MATCH(A68,Chapters!$A$4:$A$203,0))),0)),J67+IF(C68="BUY",N(E68),IF(C68="TRIM",-MIN(J67,ABS(N(I68))*L67),0))))</f>
        <v/>
      </c>
      <c r="K68" s="25" t="str">
        <f aca="false">IF(A68="","",IF(COUNTIF($A$4:A68,A68)=1,INDEX(Chapters!$G$4:$G$203,MATCH(A68,Chapters!$A$4:$A$203,0))+N(I68),K67+N(I68)))</f>
        <v/>
      </c>
      <c r="L68" s="24" t="n">
        <f aca="false">IF(OR(K68="",K68=0),0,J68/K68)</f>
        <v>0</v>
      </c>
      <c r="M68" s="27"/>
    </row>
    <row r="69" customFormat="false" ht="15" hidden="false" customHeight="true" outlineLevel="0" collapsed="false">
      <c r="A69" s="20"/>
      <c r="B69" s="21"/>
      <c r="C69" s="20"/>
      <c r="D69" s="22"/>
      <c r="E69" s="22"/>
      <c r="F69" s="22"/>
      <c r="G69" s="24" t="str">
        <f aca="false">IF(C69="","",E69-F69)</f>
        <v/>
      </c>
      <c r="H69" s="24" t="str">
        <f aca="false">IF(C69="BUY",-E69,IF(C69="TRIM",G69,""))</f>
        <v/>
      </c>
      <c r="I69" s="25" t="str">
        <f aca="false">IF(C69="BUY",IF(OR(D69="",G69=""),"",G69/D69),IF(C69="TRIM",IF(OR(D69="",E69=""),"",-E69/D69),""))</f>
        <v/>
      </c>
      <c r="J69" s="24" t="str">
        <f aca="false">IF(A69="","",IF(COUNTIF($A$4:A69,A69)=1,INDEX(Chapters!$K$4:$K$203,MATCH(A69,Chapters!$A$4:$A$203,0))+IF(C69="BUY",N(E69),IF(C69="TRIM",-MIN(INDEX(Chapters!$K$4:$K$203,MATCH(A69,Chapters!$A$4:$A$203,0)),ABS(N(I69))*INDEX(Chapters!$H$4:$H$203,MATCH(A69,Chapters!$A$4:$A$203,0))),0)),J68+IF(C69="BUY",N(E69),IF(C69="TRIM",-MIN(J68,ABS(N(I69))*L68),0))))</f>
        <v/>
      </c>
      <c r="K69" s="25" t="str">
        <f aca="false">IF(A69="","",IF(COUNTIF($A$4:A69,A69)=1,INDEX(Chapters!$G$4:$G$203,MATCH(A69,Chapters!$A$4:$A$203,0))+N(I69),K68+N(I69)))</f>
        <v/>
      </c>
      <c r="L69" s="24" t="n">
        <f aca="false">IF(OR(K69="",K69=0),0,J69/K69)</f>
        <v>0</v>
      </c>
      <c r="M69" s="27"/>
    </row>
    <row r="70" customFormat="false" ht="15" hidden="false" customHeight="true" outlineLevel="0" collapsed="false">
      <c r="A70" s="20"/>
      <c r="B70" s="21"/>
      <c r="C70" s="20"/>
      <c r="D70" s="22"/>
      <c r="E70" s="22"/>
      <c r="F70" s="22"/>
      <c r="G70" s="24" t="str">
        <f aca="false">IF(C70="","",E70-F70)</f>
        <v/>
      </c>
      <c r="H70" s="24" t="str">
        <f aca="false">IF(C70="BUY",-E70,IF(C70="TRIM",G70,""))</f>
        <v/>
      </c>
      <c r="I70" s="25" t="str">
        <f aca="false">IF(C70="BUY",IF(OR(D70="",G70=""),"",G70/D70),IF(C70="TRIM",IF(OR(D70="",E70=""),"",-E70/D70),""))</f>
        <v/>
      </c>
      <c r="J70" s="24" t="str">
        <f aca="false">IF(A70="","",IF(COUNTIF($A$4:A70,A70)=1,INDEX(Chapters!$K$4:$K$203,MATCH(A70,Chapters!$A$4:$A$203,0))+IF(C70="BUY",N(E70),IF(C70="TRIM",-MIN(INDEX(Chapters!$K$4:$K$203,MATCH(A70,Chapters!$A$4:$A$203,0)),ABS(N(I70))*INDEX(Chapters!$H$4:$H$203,MATCH(A70,Chapters!$A$4:$A$203,0))),0)),J69+IF(C70="BUY",N(E70),IF(C70="TRIM",-MIN(J69,ABS(N(I70))*L69),0))))</f>
        <v/>
      </c>
      <c r="K70" s="25" t="str">
        <f aca="false">IF(A70="","",IF(COUNTIF($A$4:A70,A70)=1,INDEX(Chapters!$G$4:$G$203,MATCH(A70,Chapters!$A$4:$A$203,0))+N(I70),K69+N(I70)))</f>
        <v/>
      </c>
      <c r="L70" s="24" t="n">
        <f aca="false">IF(OR(K70="",K70=0),0,J70/K70)</f>
        <v>0</v>
      </c>
      <c r="M70" s="27"/>
    </row>
    <row r="71" customFormat="false" ht="15" hidden="false" customHeight="true" outlineLevel="0" collapsed="false">
      <c r="A71" s="20"/>
      <c r="B71" s="21"/>
      <c r="C71" s="20"/>
      <c r="D71" s="22"/>
      <c r="E71" s="22"/>
      <c r="F71" s="22"/>
      <c r="G71" s="24" t="str">
        <f aca="false">IF(C71="","",E71-F71)</f>
        <v/>
      </c>
      <c r="H71" s="24" t="str">
        <f aca="false">IF(C71="BUY",-E71,IF(C71="TRIM",G71,""))</f>
        <v/>
      </c>
      <c r="I71" s="25" t="str">
        <f aca="false">IF(C71="BUY",IF(OR(D71="",G71=""),"",G71/D71),IF(C71="TRIM",IF(OR(D71="",E71=""),"",-E71/D71),""))</f>
        <v/>
      </c>
      <c r="J71" s="24" t="str">
        <f aca="false">IF(A71="","",IF(COUNTIF($A$4:A71,A71)=1,INDEX(Chapters!$K$4:$K$203,MATCH(A71,Chapters!$A$4:$A$203,0))+IF(C71="BUY",N(E71),IF(C71="TRIM",-MIN(INDEX(Chapters!$K$4:$K$203,MATCH(A71,Chapters!$A$4:$A$203,0)),ABS(N(I71))*INDEX(Chapters!$H$4:$H$203,MATCH(A71,Chapters!$A$4:$A$203,0))),0)),J70+IF(C71="BUY",N(E71),IF(C71="TRIM",-MIN(J70,ABS(N(I71))*L70),0))))</f>
        <v/>
      </c>
      <c r="K71" s="25" t="str">
        <f aca="false">IF(A71="","",IF(COUNTIF($A$4:A71,A71)=1,INDEX(Chapters!$G$4:$G$203,MATCH(A71,Chapters!$A$4:$A$203,0))+N(I71),K70+N(I71)))</f>
        <v/>
      </c>
      <c r="L71" s="24" t="n">
        <f aca="false">IF(OR(K71="",K71=0),0,J71/K71)</f>
        <v>0</v>
      </c>
      <c r="M71" s="27"/>
    </row>
    <row r="72" customFormat="false" ht="15" hidden="false" customHeight="true" outlineLevel="0" collapsed="false">
      <c r="A72" s="20"/>
      <c r="B72" s="21"/>
      <c r="C72" s="20"/>
      <c r="D72" s="22"/>
      <c r="E72" s="22"/>
      <c r="F72" s="22"/>
      <c r="G72" s="24" t="str">
        <f aca="false">IF(C72="","",E72-F72)</f>
        <v/>
      </c>
      <c r="H72" s="24" t="str">
        <f aca="false">IF(C72="BUY",-E72,IF(C72="TRIM",G72,""))</f>
        <v/>
      </c>
      <c r="I72" s="25" t="str">
        <f aca="false">IF(C72="BUY",IF(OR(D72="",G72=""),"",G72/D72),IF(C72="TRIM",IF(OR(D72="",E72=""),"",-E72/D72),""))</f>
        <v/>
      </c>
      <c r="J72" s="24" t="str">
        <f aca="false">IF(A72="","",IF(COUNTIF($A$4:A72,A72)=1,INDEX(Chapters!$K$4:$K$203,MATCH(A72,Chapters!$A$4:$A$203,0))+IF(C72="BUY",N(E72),IF(C72="TRIM",-MIN(INDEX(Chapters!$K$4:$K$203,MATCH(A72,Chapters!$A$4:$A$203,0)),ABS(N(I72))*INDEX(Chapters!$H$4:$H$203,MATCH(A72,Chapters!$A$4:$A$203,0))),0)),J71+IF(C72="BUY",N(E72),IF(C72="TRIM",-MIN(J71,ABS(N(I72))*L71),0))))</f>
        <v/>
      </c>
      <c r="K72" s="25" t="str">
        <f aca="false">IF(A72="","",IF(COUNTIF($A$4:A72,A72)=1,INDEX(Chapters!$G$4:$G$203,MATCH(A72,Chapters!$A$4:$A$203,0))+N(I72),K71+N(I72)))</f>
        <v/>
      </c>
      <c r="L72" s="24" t="n">
        <f aca="false">IF(OR(K72="",K72=0),0,J72/K72)</f>
        <v>0</v>
      </c>
      <c r="M72" s="27"/>
    </row>
    <row r="73" customFormat="false" ht="15" hidden="false" customHeight="true" outlineLevel="0" collapsed="false">
      <c r="A73" s="20"/>
      <c r="B73" s="21"/>
      <c r="C73" s="20"/>
      <c r="D73" s="22"/>
      <c r="E73" s="22"/>
      <c r="F73" s="22"/>
      <c r="G73" s="24" t="str">
        <f aca="false">IF(C73="","",E73-F73)</f>
        <v/>
      </c>
      <c r="H73" s="24" t="str">
        <f aca="false">IF(C73="BUY",-E73,IF(C73="TRIM",G73,""))</f>
        <v/>
      </c>
      <c r="I73" s="25" t="str">
        <f aca="false">IF(C73="BUY",IF(OR(D73="",G73=""),"",G73/D73),IF(C73="TRIM",IF(OR(D73="",E73=""),"",-E73/D73),""))</f>
        <v/>
      </c>
      <c r="J73" s="24" t="str">
        <f aca="false">IF(A73="","",IF(COUNTIF($A$4:A73,A73)=1,INDEX(Chapters!$K$4:$K$203,MATCH(A73,Chapters!$A$4:$A$203,0))+IF(C73="BUY",N(E73),IF(C73="TRIM",-MIN(INDEX(Chapters!$K$4:$K$203,MATCH(A73,Chapters!$A$4:$A$203,0)),ABS(N(I73))*INDEX(Chapters!$H$4:$H$203,MATCH(A73,Chapters!$A$4:$A$203,0))),0)),J72+IF(C73="BUY",N(E73),IF(C73="TRIM",-MIN(J72,ABS(N(I73))*L72),0))))</f>
        <v/>
      </c>
      <c r="K73" s="25" t="str">
        <f aca="false">IF(A73="","",IF(COUNTIF($A$4:A73,A73)=1,INDEX(Chapters!$G$4:$G$203,MATCH(A73,Chapters!$A$4:$A$203,0))+N(I73),K72+N(I73)))</f>
        <v/>
      </c>
      <c r="L73" s="24" t="n">
        <f aca="false">IF(OR(K73="",K73=0),0,J73/K73)</f>
        <v>0</v>
      </c>
      <c r="M73" s="27"/>
    </row>
    <row r="74" customFormat="false" ht="15" hidden="false" customHeight="true" outlineLevel="0" collapsed="false">
      <c r="A74" s="20"/>
      <c r="B74" s="21"/>
      <c r="C74" s="20"/>
      <c r="D74" s="22"/>
      <c r="E74" s="22"/>
      <c r="F74" s="22"/>
      <c r="G74" s="24" t="str">
        <f aca="false">IF(C74="","",E74-F74)</f>
        <v/>
      </c>
      <c r="H74" s="24" t="str">
        <f aca="false">IF(C74="BUY",-E74,IF(C74="TRIM",G74,""))</f>
        <v/>
      </c>
      <c r="I74" s="25" t="str">
        <f aca="false">IF(C74="BUY",IF(OR(D74="",G74=""),"",G74/D74),IF(C74="TRIM",IF(OR(D74="",E74=""),"",-E74/D74),""))</f>
        <v/>
      </c>
      <c r="J74" s="24" t="str">
        <f aca="false">IF(A74="","",IF(COUNTIF($A$4:A74,A74)=1,INDEX(Chapters!$K$4:$K$203,MATCH(A74,Chapters!$A$4:$A$203,0))+IF(C74="BUY",N(E74),IF(C74="TRIM",-MIN(INDEX(Chapters!$K$4:$K$203,MATCH(A74,Chapters!$A$4:$A$203,0)),ABS(N(I74))*INDEX(Chapters!$H$4:$H$203,MATCH(A74,Chapters!$A$4:$A$203,0))),0)),J73+IF(C74="BUY",N(E74),IF(C74="TRIM",-MIN(J73,ABS(N(I74))*L73),0))))</f>
        <v/>
      </c>
      <c r="K74" s="25" t="str">
        <f aca="false">IF(A74="","",IF(COUNTIF($A$4:A74,A74)=1,INDEX(Chapters!$G$4:$G$203,MATCH(A74,Chapters!$A$4:$A$203,0))+N(I74),K73+N(I74)))</f>
        <v/>
      </c>
      <c r="L74" s="24" t="n">
        <f aca="false">IF(OR(K74="",K74=0),0,J74/K74)</f>
        <v>0</v>
      </c>
      <c r="M74" s="27"/>
    </row>
    <row r="75" customFormat="false" ht="15" hidden="false" customHeight="true" outlineLevel="0" collapsed="false">
      <c r="A75" s="20"/>
      <c r="B75" s="21"/>
      <c r="C75" s="20"/>
      <c r="D75" s="22"/>
      <c r="E75" s="22"/>
      <c r="F75" s="22"/>
      <c r="G75" s="24" t="str">
        <f aca="false">IF(C75="","",E75-F75)</f>
        <v/>
      </c>
      <c r="H75" s="24" t="str">
        <f aca="false">IF(C75="BUY",-E75,IF(C75="TRIM",G75,""))</f>
        <v/>
      </c>
      <c r="I75" s="25" t="str">
        <f aca="false">IF(C75="BUY",IF(OR(D75="",G75=""),"",G75/D75),IF(C75="TRIM",IF(OR(D75="",E75=""),"",-E75/D75),""))</f>
        <v/>
      </c>
      <c r="J75" s="24" t="str">
        <f aca="false">IF(A75="","",IF(COUNTIF($A$4:A75,A75)=1,INDEX(Chapters!$K$4:$K$203,MATCH(A75,Chapters!$A$4:$A$203,0))+IF(C75="BUY",N(E75),IF(C75="TRIM",-MIN(INDEX(Chapters!$K$4:$K$203,MATCH(A75,Chapters!$A$4:$A$203,0)),ABS(N(I75))*INDEX(Chapters!$H$4:$H$203,MATCH(A75,Chapters!$A$4:$A$203,0))),0)),J74+IF(C75="BUY",N(E75),IF(C75="TRIM",-MIN(J74,ABS(N(I75))*L74),0))))</f>
        <v/>
      </c>
      <c r="K75" s="25" t="str">
        <f aca="false">IF(A75="","",IF(COUNTIF($A$4:A75,A75)=1,INDEX(Chapters!$G$4:$G$203,MATCH(A75,Chapters!$A$4:$A$203,0))+N(I75),K74+N(I75)))</f>
        <v/>
      </c>
      <c r="L75" s="24" t="n">
        <f aca="false">IF(OR(K75="",K75=0),0,J75/K75)</f>
        <v>0</v>
      </c>
      <c r="M75" s="27"/>
    </row>
    <row r="76" customFormat="false" ht="15" hidden="false" customHeight="true" outlineLevel="0" collapsed="false">
      <c r="A76" s="20"/>
      <c r="B76" s="21"/>
      <c r="C76" s="20"/>
      <c r="D76" s="22"/>
      <c r="E76" s="22"/>
      <c r="F76" s="22"/>
      <c r="G76" s="24" t="str">
        <f aca="false">IF(C76="","",E76-F76)</f>
        <v/>
      </c>
      <c r="H76" s="24" t="str">
        <f aca="false">IF(C76="BUY",-E76,IF(C76="TRIM",G76,""))</f>
        <v/>
      </c>
      <c r="I76" s="25" t="str">
        <f aca="false">IF(C76="BUY",IF(OR(D76="",G76=""),"",G76/D76),IF(C76="TRIM",IF(OR(D76="",E76=""),"",-E76/D76),""))</f>
        <v/>
      </c>
      <c r="J76" s="24" t="str">
        <f aca="false">IF(A76="","",IF(COUNTIF($A$4:A76,A76)=1,INDEX(Chapters!$K$4:$K$203,MATCH(A76,Chapters!$A$4:$A$203,0))+IF(C76="BUY",N(E76),IF(C76="TRIM",-MIN(INDEX(Chapters!$K$4:$K$203,MATCH(A76,Chapters!$A$4:$A$203,0)),ABS(N(I76))*INDEX(Chapters!$H$4:$H$203,MATCH(A76,Chapters!$A$4:$A$203,0))),0)),J75+IF(C76="BUY",N(E76),IF(C76="TRIM",-MIN(J75,ABS(N(I76))*L75),0))))</f>
        <v/>
      </c>
      <c r="K76" s="25" t="str">
        <f aca="false">IF(A76="","",IF(COUNTIF($A$4:A76,A76)=1,INDEX(Chapters!$G$4:$G$203,MATCH(A76,Chapters!$A$4:$A$203,0))+N(I76),K75+N(I76)))</f>
        <v/>
      </c>
      <c r="L76" s="24" t="n">
        <f aca="false">IF(OR(K76="",K76=0),0,J76/K76)</f>
        <v>0</v>
      </c>
      <c r="M76" s="27"/>
    </row>
    <row r="77" customFormat="false" ht="15" hidden="false" customHeight="true" outlineLevel="0" collapsed="false">
      <c r="A77" s="20"/>
      <c r="B77" s="21"/>
      <c r="C77" s="20"/>
      <c r="D77" s="22"/>
      <c r="E77" s="22"/>
      <c r="F77" s="22"/>
      <c r="G77" s="24" t="str">
        <f aca="false">IF(C77="","",E77-F77)</f>
        <v/>
      </c>
      <c r="H77" s="24" t="str">
        <f aca="false">IF(C77="BUY",-E77,IF(C77="TRIM",G77,""))</f>
        <v/>
      </c>
      <c r="I77" s="25" t="str">
        <f aca="false">IF(C77="BUY",IF(OR(D77="",G77=""),"",G77/D77),IF(C77="TRIM",IF(OR(D77="",E77=""),"",-E77/D77),""))</f>
        <v/>
      </c>
      <c r="J77" s="24" t="str">
        <f aca="false">IF(A77="","",IF(COUNTIF($A$4:A77,A77)=1,INDEX(Chapters!$K$4:$K$203,MATCH(A77,Chapters!$A$4:$A$203,0))+IF(C77="BUY",N(E77),IF(C77="TRIM",-MIN(INDEX(Chapters!$K$4:$K$203,MATCH(A77,Chapters!$A$4:$A$203,0)),ABS(N(I77))*INDEX(Chapters!$H$4:$H$203,MATCH(A77,Chapters!$A$4:$A$203,0))),0)),J76+IF(C77="BUY",N(E77),IF(C77="TRIM",-MIN(J76,ABS(N(I77))*L76),0))))</f>
        <v/>
      </c>
      <c r="K77" s="25" t="str">
        <f aca="false">IF(A77="","",IF(COUNTIF($A$4:A77,A77)=1,INDEX(Chapters!$G$4:$G$203,MATCH(A77,Chapters!$A$4:$A$203,0))+N(I77),K76+N(I77)))</f>
        <v/>
      </c>
      <c r="L77" s="24" t="n">
        <f aca="false">IF(OR(K77="",K77=0),0,J77/K77)</f>
        <v>0</v>
      </c>
      <c r="M77" s="27"/>
    </row>
    <row r="78" customFormat="false" ht="15" hidden="false" customHeight="true" outlineLevel="0" collapsed="false">
      <c r="A78" s="20"/>
      <c r="B78" s="21"/>
      <c r="C78" s="20"/>
      <c r="D78" s="22"/>
      <c r="E78" s="22"/>
      <c r="F78" s="22"/>
      <c r="G78" s="24" t="str">
        <f aca="false">IF(C78="","",E78-F78)</f>
        <v/>
      </c>
      <c r="H78" s="24" t="str">
        <f aca="false">IF(C78="BUY",-E78,IF(C78="TRIM",G78,""))</f>
        <v/>
      </c>
      <c r="I78" s="25" t="str">
        <f aca="false">IF(C78="BUY",IF(OR(D78="",G78=""),"",G78/D78),IF(C78="TRIM",IF(OR(D78="",E78=""),"",-E78/D78),""))</f>
        <v/>
      </c>
      <c r="J78" s="24" t="str">
        <f aca="false">IF(A78="","",IF(COUNTIF($A$4:A78,A78)=1,INDEX(Chapters!$K$4:$K$203,MATCH(A78,Chapters!$A$4:$A$203,0))+IF(C78="BUY",N(E78),IF(C78="TRIM",-MIN(INDEX(Chapters!$K$4:$K$203,MATCH(A78,Chapters!$A$4:$A$203,0)),ABS(N(I78))*INDEX(Chapters!$H$4:$H$203,MATCH(A78,Chapters!$A$4:$A$203,0))),0)),J77+IF(C78="BUY",N(E78),IF(C78="TRIM",-MIN(J77,ABS(N(I78))*L77),0))))</f>
        <v/>
      </c>
      <c r="K78" s="25" t="str">
        <f aca="false">IF(A78="","",IF(COUNTIF($A$4:A78,A78)=1,INDEX(Chapters!$G$4:$G$203,MATCH(A78,Chapters!$A$4:$A$203,0))+N(I78),K77+N(I78)))</f>
        <v/>
      </c>
      <c r="L78" s="24" t="n">
        <f aca="false">IF(OR(K78="",K78=0),0,J78/K78)</f>
        <v>0</v>
      </c>
      <c r="M78" s="27"/>
    </row>
    <row r="79" customFormat="false" ht="15" hidden="false" customHeight="true" outlineLevel="0" collapsed="false">
      <c r="A79" s="20"/>
      <c r="B79" s="21"/>
      <c r="C79" s="20"/>
      <c r="D79" s="22"/>
      <c r="E79" s="22"/>
      <c r="F79" s="22"/>
      <c r="G79" s="24" t="str">
        <f aca="false">IF(C79="","",E79-F79)</f>
        <v/>
      </c>
      <c r="H79" s="24" t="str">
        <f aca="false">IF(C79="BUY",-E79,IF(C79="TRIM",G79,""))</f>
        <v/>
      </c>
      <c r="I79" s="25" t="str">
        <f aca="false">IF(C79="BUY",IF(OR(D79="",G79=""),"",G79/D79),IF(C79="TRIM",IF(OR(D79="",E79=""),"",-E79/D79),""))</f>
        <v/>
      </c>
      <c r="J79" s="24" t="str">
        <f aca="false">IF(A79="","",IF(COUNTIF($A$4:A79,A79)=1,INDEX(Chapters!$K$4:$K$203,MATCH(A79,Chapters!$A$4:$A$203,0))+IF(C79="BUY",N(E79),IF(C79="TRIM",-MIN(INDEX(Chapters!$K$4:$K$203,MATCH(A79,Chapters!$A$4:$A$203,0)),ABS(N(I79))*INDEX(Chapters!$H$4:$H$203,MATCH(A79,Chapters!$A$4:$A$203,0))),0)),J78+IF(C79="BUY",N(E79),IF(C79="TRIM",-MIN(J78,ABS(N(I79))*L78),0))))</f>
        <v/>
      </c>
      <c r="K79" s="25" t="str">
        <f aca="false">IF(A79="","",IF(COUNTIF($A$4:A79,A79)=1,INDEX(Chapters!$G$4:$G$203,MATCH(A79,Chapters!$A$4:$A$203,0))+N(I79),K78+N(I79)))</f>
        <v/>
      </c>
      <c r="L79" s="24" t="n">
        <f aca="false">IF(OR(K79="",K79=0),0,J79/K79)</f>
        <v>0</v>
      </c>
      <c r="M79" s="27"/>
    </row>
    <row r="80" customFormat="false" ht="15" hidden="false" customHeight="true" outlineLevel="0" collapsed="false">
      <c r="A80" s="20"/>
      <c r="B80" s="21"/>
      <c r="C80" s="20"/>
      <c r="D80" s="22"/>
      <c r="E80" s="22"/>
      <c r="F80" s="22"/>
      <c r="G80" s="24" t="str">
        <f aca="false">IF(C80="","",E80-F80)</f>
        <v/>
      </c>
      <c r="H80" s="24" t="str">
        <f aca="false">IF(C80="BUY",-E80,IF(C80="TRIM",G80,""))</f>
        <v/>
      </c>
      <c r="I80" s="25" t="str">
        <f aca="false">IF(C80="BUY",IF(OR(D80="",G80=""),"",G80/D80),IF(C80="TRIM",IF(OR(D80="",E80=""),"",-E80/D80),""))</f>
        <v/>
      </c>
      <c r="J80" s="24" t="str">
        <f aca="false">IF(A80="","",IF(COUNTIF($A$4:A80,A80)=1,INDEX(Chapters!$K$4:$K$203,MATCH(A80,Chapters!$A$4:$A$203,0))+IF(C80="BUY",N(E80),IF(C80="TRIM",-MIN(INDEX(Chapters!$K$4:$K$203,MATCH(A80,Chapters!$A$4:$A$203,0)),ABS(N(I80))*INDEX(Chapters!$H$4:$H$203,MATCH(A80,Chapters!$A$4:$A$203,0))),0)),J79+IF(C80="BUY",N(E80),IF(C80="TRIM",-MIN(J79,ABS(N(I80))*L79),0))))</f>
        <v/>
      </c>
      <c r="K80" s="25" t="str">
        <f aca="false">IF(A80="","",IF(COUNTIF($A$4:A80,A80)=1,INDEX(Chapters!$G$4:$G$203,MATCH(A80,Chapters!$A$4:$A$203,0))+N(I80),K79+N(I80)))</f>
        <v/>
      </c>
      <c r="L80" s="24" t="n">
        <f aca="false">IF(OR(K80="",K80=0),0,J80/K80)</f>
        <v>0</v>
      </c>
      <c r="M80" s="27"/>
    </row>
    <row r="81" customFormat="false" ht="15" hidden="false" customHeight="true" outlineLevel="0" collapsed="false">
      <c r="A81" s="20"/>
      <c r="B81" s="21"/>
      <c r="C81" s="20"/>
      <c r="D81" s="22"/>
      <c r="E81" s="22"/>
      <c r="F81" s="22"/>
      <c r="G81" s="24" t="str">
        <f aca="false">IF(C81="","",E81-F81)</f>
        <v/>
      </c>
      <c r="H81" s="24" t="str">
        <f aca="false">IF(C81="BUY",-E81,IF(C81="TRIM",G81,""))</f>
        <v/>
      </c>
      <c r="I81" s="25" t="str">
        <f aca="false">IF(C81="BUY",IF(OR(D81="",G81=""),"",G81/D81),IF(C81="TRIM",IF(OR(D81="",E81=""),"",-E81/D81),""))</f>
        <v/>
      </c>
      <c r="J81" s="24" t="str">
        <f aca="false">IF(A81="","",IF(COUNTIF($A$4:A81,A81)=1,INDEX(Chapters!$K$4:$K$203,MATCH(A81,Chapters!$A$4:$A$203,0))+IF(C81="BUY",N(E81),IF(C81="TRIM",-MIN(INDEX(Chapters!$K$4:$K$203,MATCH(A81,Chapters!$A$4:$A$203,0)),ABS(N(I81))*INDEX(Chapters!$H$4:$H$203,MATCH(A81,Chapters!$A$4:$A$203,0))),0)),J80+IF(C81="BUY",N(E81),IF(C81="TRIM",-MIN(J80,ABS(N(I81))*L80),0))))</f>
        <v/>
      </c>
      <c r="K81" s="25" t="str">
        <f aca="false">IF(A81="","",IF(COUNTIF($A$4:A81,A81)=1,INDEX(Chapters!$G$4:$G$203,MATCH(A81,Chapters!$A$4:$A$203,0))+N(I81),K80+N(I81)))</f>
        <v/>
      </c>
      <c r="L81" s="24" t="n">
        <f aca="false">IF(OR(K81="",K81=0),0,J81/K81)</f>
        <v>0</v>
      </c>
      <c r="M81" s="27"/>
    </row>
    <row r="82" customFormat="false" ht="15" hidden="false" customHeight="true" outlineLevel="0" collapsed="false">
      <c r="A82" s="20"/>
      <c r="B82" s="21"/>
      <c r="C82" s="20"/>
      <c r="D82" s="22"/>
      <c r="E82" s="22"/>
      <c r="F82" s="22"/>
      <c r="G82" s="24" t="str">
        <f aca="false">IF(C82="","",E82-F82)</f>
        <v/>
      </c>
      <c r="H82" s="24" t="str">
        <f aca="false">IF(C82="BUY",-E82,IF(C82="TRIM",G82,""))</f>
        <v/>
      </c>
      <c r="I82" s="25" t="str">
        <f aca="false">IF(C82="BUY",IF(OR(D82="",G82=""),"",G82/D82),IF(C82="TRIM",IF(OR(D82="",E82=""),"",-E82/D82),""))</f>
        <v/>
      </c>
      <c r="J82" s="24" t="str">
        <f aca="false">IF(A82="","",IF(COUNTIF($A$4:A82,A82)=1,INDEX(Chapters!$K$4:$K$203,MATCH(A82,Chapters!$A$4:$A$203,0))+IF(C82="BUY",N(E82),IF(C82="TRIM",-MIN(INDEX(Chapters!$K$4:$K$203,MATCH(A82,Chapters!$A$4:$A$203,0)),ABS(N(I82))*INDEX(Chapters!$H$4:$H$203,MATCH(A82,Chapters!$A$4:$A$203,0))),0)),J81+IF(C82="BUY",N(E82),IF(C82="TRIM",-MIN(J81,ABS(N(I82))*L81),0))))</f>
        <v/>
      </c>
      <c r="K82" s="25" t="str">
        <f aca="false">IF(A82="","",IF(COUNTIF($A$4:A82,A82)=1,INDEX(Chapters!$G$4:$G$203,MATCH(A82,Chapters!$A$4:$A$203,0))+N(I82),K81+N(I82)))</f>
        <v/>
      </c>
      <c r="L82" s="24" t="n">
        <f aca="false">IF(OR(K82="",K82=0),0,J82/K82)</f>
        <v>0</v>
      </c>
      <c r="M82" s="27"/>
    </row>
    <row r="83" customFormat="false" ht="15" hidden="false" customHeight="true" outlineLevel="0" collapsed="false">
      <c r="A83" s="20"/>
      <c r="B83" s="21"/>
      <c r="C83" s="20"/>
      <c r="D83" s="22"/>
      <c r="E83" s="22"/>
      <c r="F83" s="22"/>
      <c r="G83" s="24" t="str">
        <f aca="false">IF(C83="","",E83-F83)</f>
        <v/>
      </c>
      <c r="H83" s="24" t="str">
        <f aca="false">IF(C83="BUY",-E83,IF(C83="TRIM",G83,""))</f>
        <v/>
      </c>
      <c r="I83" s="25" t="str">
        <f aca="false">IF(C83="BUY",IF(OR(D83="",G83=""),"",G83/D83),IF(C83="TRIM",IF(OR(D83="",E83=""),"",-E83/D83),""))</f>
        <v/>
      </c>
      <c r="J83" s="24" t="str">
        <f aca="false">IF(A83="","",IF(COUNTIF($A$4:A83,A83)=1,INDEX(Chapters!$K$4:$K$203,MATCH(A83,Chapters!$A$4:$A$203,0))+IF(C83="BUY",N(E83),IF(C83="TRIM",-MIN(INDEX(Chapters!$K$4:$K$203,MATCH(A83,Chapters!$A$4:$A$203,0)),ABS(N(I83))*INDEX(Chapters!$H$4:$H$203,MATCH(A83,Chapters!$A$4:$A$203,0))),0)),J82+IF(C83="BUY",N(E83),IF(C83="TRIM",-MIN(J82,ABS(N(I83))*L82),0))))</f>
        <v/>
      </c>
      <c r="K83" s="25" t="str">
        <f aca="false">IF(A83="","",IF(COUNTIF($A$4:A83,A83)=1,INDEX(Chapters!$G$4:$G$203,MATCH(A83,Chapters!$A$4:$A$203,0))+N(I83),K82+N(I83)))</f>
        <v/>
      </c>
      <c r="L83" s="24" t="n">
        <f aca="false">IF(OR(K83="",K83=0),0,J83/K83)</f>
        <v>0</v>
      </c>
      <c r="M83" s="27"/>
    </row>
    <row r="84" customFormat="false" ht="15" hidden="false" customHeight="true" outlineLevel="0" collapsed="false">
      <c r="A84" s="20"/>
      <c r="B84" s="21"/>
      <c r="C84" s="20"/>
      <c r="D84" s="22"/>
      <c r="E84" s="22"/>
      <c r="F84" s="22"/>
      <c r="G84" s="24" t="str">
        <f aca="false">IF(C84="","",E84-F84)</f>
        <v/>
      </c>
      <c r="H84" s="24" t="str">
        <f aca="false">IF(C84="BUY",-E84,IF(C84="TRIM",G84,""))</f>
        <v/>
      </c>
      <c r="I84" s="25" t="str">
        <f aca="false">IF(C84="BUY",IF(OR(D84="",G84=""),"",G84/D84),IF(C84="TRIM",IF(OR(D84="",E84=""),"",-E84/D84),""))</f>
        <v/>
      </c>
      <c r="J84" s="24" t="str">
        <f aca="false">IF(A84="","",IF(COUNTIF($A$4:A84,A84)=1,INDEX(Chapters!$K$4:$K$203,MATCH(A84,Chapters!$A$4:$A$203,0))+IF(C84="BUY",N(E84),IF(C84="TRIM",-MIN(INDEX(Chapters!$K$4:$K$203,MATCH(A84,Chapters!$A$4:$A$203,0)),ABS(N(I84))*INDEX(Chapters!$H$4:$H$203,MATCH(A84,Chapters!$A$4:$A$203,0))),0)),J83+IF(C84="BUY",N(E84),IF(C84="TRIM",-MIN(J83,ABS(N(I84))*L83),0))))</f>
        <v/>
      </c>
      <c r="K84" s="25" t="str">
        <f aca="false">IF(A84="","",IF(COUNTIF($A$4:A84,A84)=1,INDEX(Chapters!$G$4:$G$203,MATCH(A84,Chapters!$A$4:$A$203,0))+N(I84),K83+N(I84)))</f>
        <v/>
      </c>
      <c r="L84" s="24" t="n">
        <f aca="false">IF(OR(K84="",K84=0),0,J84/K84)</f>
        <v>0</v>
      </c>
      <c r="M84" s="27"/>
    </row>
    <row r="85" customFormat="false" ht="15" hidden="false" customHeight="true" outlineLevel="0" collapsed="false">
      <c r="A85" s="20"/>
      <c r="B85" s="21"/>
      <c r="C85" s="20"/>
      <c r="D85" s="22"/>
      <c r="E85" s="22"/>
      <c r="F85" s="22"/>
      <c r="G85" s="24" t="str">
        <f aca="false">IF(C85="","",E85-F85)</f>
        <v/>
      </c>
      <c r="H85" s="24" t="str">
        <f aca="false">IF(C85="BUY",-E85,IF(C85="TRIM",G85,""))</f>
        <v/>
      </c>
      <c r="I85" s="25" t="str">
        <f aca="false">IF(C85="BUY",IF(OR(D85="",G85=""),"",G85/D85),IF(C85="TRIM",IF(OR(D85="",E85=""),"",-E85/D85),""))</f>
        <v/>
      </c>
      <c r="J85" s="24" t="str">
        <f aca="false">IF(A85="","",IF(COUNTIF($A$4:A85,A85)=1,INDEX(Chapters!$K$4:$K$203,MATCH(A85,Chapters!$A$4:$A$203,0))+IF(C85="BUY",N(E85),IF(C85="TRIM",-MIN(INDEX(Chapters!$K$4:$K$203,MATCH(A85,Chapters!$A$4:$A$203,0)),ABS(N(I85))*INDEX(Chapters!$H$4:$H$203,MATCH(A85,Chapters!$A$4:$A$203,0))),0)),J84+IF(C85="BUY",N(E85),IF(C85="TRIM",-MIN(J84,ABS(N(I85))*L84),0))))</f>
        <v/>
      </c>
      <c r="K85" s="25" t="str">
        <f aca="false">IF(A85="","",IF(COUNTIF($A$4:A85,A85)=1,INDEX(Chapters!$G$4:$G$203,MATCH(A85,Chapters!$A$4:$A$203,0))+N(I85),K84+N(I85)))</f>
        <v/>
      </c>
      <c r="L85" s="24" t="n">
        <f aca="false">IF(OR(K85="",K85=0),0,J85/K85)</f>
        <v>0</v>
      </c>
      <c r="M85" s="27"/>
    </row>
    <row r="86" customFormat="false" ht="15" hidden="false" customHeight="true" outlineLevel="0" collapsed="false">
      <c r="A86" s="20"/>
      <c r="B86" s="21"/>
      <c r="C86" s="20"/>
      <c r="D86" s="22"/>
      <c r="E86" s="22"/>
      <c r="F86" s="22"/>
      <c r="G86" s="24" t="str">
        <f aca="false">IF(C86="","",E86-F86)</f>
        <v/>
      </c>
      <c r="H86" s="24" t="str">
        <f aca="false">IF(C86="BUY",-E86,IF(C86="TRIM",G86,""))</f>
        <v/>
      </c>
      <c r="I86" s="25" t="str">
        <f aca="false">IF(C86="BUY",IF(OR(D86="",G86=""),"",G86/D86),IF(C86="TRIM",IF(OR(D86="",E86=""),"",-E86/D86),""))</f>
        <v/>
      </c>
      <c r="J86" s="24" t="str">
        <f aca="false">IF(A86="","",IF(COUNTIF($A$4:A86,A86)=1,INDEX(Chapters!$K$4:$K$203,MATCH(A86,Chapters!$A$4:$A$203,0))+IF(C86="BUY",N(E86),IF(C86="TRIM",-MIN(INDEX(Chapters!$K$4:$K$203,MATCH(A86,Chapters!$A$4:$A$203,0)),ABS(N(I86))*INDEX(Chapters!$H$4:$H$203,MATCH(A86,Chapters!$A$4:$A$203,0))),0)),J85+IF(C86="BUY",N(E86),IF(C86="TRIM",-MIN(J85,ABS(N(I86))*L85),0))))</f>
        <v/>
      </c>
      <c r="K86" s="25" t="str">
        <f aca="false">IF(A86="","",IF(COUNTIF($A$4:A86,A86)=1,INDEX(Chapters!$G$4:$G$203,MATCH(A86,Chapters!$A$4:$A$203,0))+N(I86),K85+N(I86)))</f>
        <v/>
      </c>
      <c r="L86" s="24" t="n">
        <f aca="false">IF(OR(K86="",K86=0),0,J86/K86)</f>
        <v>0</v>
      </c>
      <c r="M86" s="27"/>
    </row>
    <row r="87" customFormat="false" ht="15" hidden="false" customHeight="true" outlineLevel="0" collapsed="false">
      <c r="A87" s="20"/>
      <c r="B87" s="21"/>
      <c r="C87" s="20"/>
      <c r="D87" s="22"/>
      <c r="E87" s="22"/>
      <c r="F87" s="22"/>
      <c r="G87" s="24" t="str">
        <f aca="false">IF(C87="","",E87-F87)</f>
        <v/>
      </c>
      <c r="H87" s="24" t="str">
        <f aca="false">IF(C87="BUY",-E87,IF(C87="TRIM",G87,""))</f>
        <v/>
      </c>
      <c r="I87" s="25" t="str">
        <f aca="false">IF(C87="BUY",IF(OR(D87="",G87=""),"",G87/D87),IF(C87="TRIM",IF(OR(D87="",E87=""),"",-E87/D87),""))</f>
        <v/>
      </c>
      <c r="J87" s="24" t="str">
        <f aca="false">IF(A87="","",IF(COUNTIF($A$4:A87,A87)=1,INDEX(Chapters!$K$4:$K$203,MATCH(A87,Chapters!$A$4:$A$203,0))+IF(C87="BUY",N(E87),IF(C87="TRIM",-MIN(INDEX(Chapters!$K$4:$K$203,MATCH(A87,Chapters!$A$4:$A$203,0)),ABS(N(I87))*INDEX(Chapters!$H$4:$H$203,MATCH(A87,Chapters!$A$4:$A$203,0))),0)),J86+IF(C87="BUY",N(E87),IF(C87="TRIM",-MIN(J86,ABS(N(I87))*L86),0))))</f>
        <v/>
      </c>
      <c r="K87" s="25" t="str">
        <f aca="false">IF(A87="","",IF(COUNTIF($A$4:A87,A87)=1,INDEX(Chapters!$G$4:$G$203,MATCH(A87,Chapters!$A$4:$A$203,0))+N(I87),K86+N(I87)))</f>
        <v/>
      </c>
      <c r="L87" s="24" t="n">
        <f aca="false">IF(OR(K87="",K87=0),0,J87/K87)</f>
        <v>0</v>
      </c>
      <c r="M87" s="27"/>
    </row>
    <row r="88" customFormat="false" ht="15" hidden="false" customHeight="true" outlineLevel="0" collapsed="false">
      <c r="A88" s="20"/>
      <c r="B88" s="21"/>
      <c r="C88" s="20"/>
      <c r="D88" s="22"/>
      <c r="E88" s="22"/>
      <c r="F88" s="22"/>
      <c r="G88" s="24" t="str">
        <f aca="false">IF(C88="","",E88-F88)</f>
        <v/>
      </c>
      <c r="H88" s="24" t="str">
        <f aca="false">IF(C88="BUY",-E88,IF(C88="TRIM",G88,""))</f>
        <v/>
      </c>
      <c r="I88" s="25" t="str">
        <f aca="false">IF(C88="BUY",IF(OR(D88="",G88=""),"",G88/D88),IF(C88="TRIM",IF(OR(D88="",E88=""),"",-E88/D88),""))</f>
        <v/>
      </c>
      <c r="J88" s="24" t="str">
        <f aca="false">IF(A88="","",IF(COUNTIF($A$4:A88,A88)=1,INDEX(Chapters!$K$4:$K$203,MATCH(A88,Chapters!$A$4:$A$203,0))+IF(C88="BUY",N(E88),IF(C88="TRIM",-MIN(INDEX(Chapters!$K$4:$K$203,MATCH(A88,Chapters!$A$4:$A$203,0)),ABS(N(I88))*INDEX(Chapters!$H$4:$H$203,MATCH(A88,Chapters!$A$4:$A$203,0))),0)),J87+IF(C88="BUY",N(E88),IF(C88="TRIM",-MIN(J87,ABS(N(I88))*L87),0))))</f>
        <v/>
      </c>
      <c r="K88" s="25" t="str">
        <f aca="false">IF(A88="","",IF(COUNTIF($A$4:A88,A88)=1,INDEX(Chapters!$G$4:$G$203,MATCH(A88,Chapters!$A$4:$A$203,0))+N(I88),K87+N(I88)))</f>
        <v/>
      </c>
      <c r="L88" s="24" t="n">
        <f aca="false">IF(OR(K88="",K88=0),0,J88/K88)</f>
        <v>0</v>
      </c>
      <c r="M88" s="27"/>
    </row>
    <row r="89" customFormat="false" ht="15" hidden="false" customHeight="true" outlineLevel="0" collapsed="false">
      <c r="A89" s="20"/>
      <c r="B89" s="21"/>
      <c r="C89" s="20"/>
      <c r="D89" s="22"/>
      <c r="E89" s="22"/>
      <c r="F89" s="22"/>
      <c r="G89" s="24" t="str">
        <f aca="false">IF(C89="","",E89-F89)</f>
        <v/>
      </c>
      <c r="H89" s="24" t="str">
        <f aca="false">IF(C89="BUY",-E89,IF(C89="TRIM",G89,""))</f>
        <v/>
      </c>
      <c r="I89" s="25" t="str">
        <f aca="false">IF(C89="BUY",IF(OR(D89="",G89=""),"",G89/D89),IF(C89="TRIM",IF(OR(D89="",E89=""),"",-E89/D89),""))</f>
        <v/>
      </c>
      <c r="J89" s="24" t="str">
        <f aca="false">IF(A89="","",IF(COUNTIF($A$4:A89,A89)=1,INDEX(Chapters!$K$4:$K$203,MATCH(A89,Chapters!$A$4:$A$203,0))+IF(C89="BUY",N(E89),IF(C89="TRIM",-MIN(INDEX(Chapters!$K$4:$K$203,MATCH(A89,Chapters!$A$4:$A$203,0)),ABS(N(I89))*INDEX(Chapters!$H$4:$H$203,MATCH(A89,Chapters!$A$4:$A$203,0))),0)),J88+IF(C89="BUY",N(E89),IF(C89="TRIM",-MIN(J88,ABS(N(I89))*L88),0))))</f>
        <v/>
      </c>
      <c r="K89" s="25" t="str">
        <f aca="false">IF(A89="","",IF(COUNTIF($A$4:A89,A89)=1,INDEX(Chapters!$G$4:$G$203,MATCH(A89,Chapters!$A$4:$A$203,0))+N(I89),K88+N(I89)))</f>
        <v/>
      </c>
      <c r="L89" s="24" t="n">
        <f aca="false">IF(OR(K89="",K89=0),0,J89/K89)</f>
        <v>0</v>
      </c>
      <c r="M89" s="27"/>
    </row>
    <row r="90" customFormat="false" ht="15" hidden="false" customHeight="true" outlineLevel="0" collapsed="false">
      <c r="A90" s="20"/>
      <c r="B90" s="21"/>
      <c r="C90" s="20"/>
      <c r="D90" s="22"/>
      <c r="E90" s="22"/>
      <c r="F90" s="22"/>
      <c r="G90" s="24" t="str">
        <f aca="false">IF(C90="","",E90-F90)</f>
        <v/>
      </c>
      <c r="H90" s="24" t="str">
        <f aca="false">IF(C90="BUY",-E90,IF(C90="TRIM",G90,""))</f>
        <v/>
      </c>
      <c r="I90" s="25" t="str">
        <f aca="false">IF(C90="BUY",IF(OR(D90="",G90=""),"",G90/D90),IF(C90="TRIM",IF(OR(D90="",E90=""),"",-E90/D90),""))</f>
        <v/>
      </c>
      <c r="J90" s="24" t="str">
        <f aca="false">IF(A90="","",IF(COUNTIF($A$4:A90,A90)=1,INDEX(Chapters!$K$4:$K$203,MATCH(A90,Chapters!$A$4:$A$203,0))+IF(C90="BUY",N(E90),IF(C90="TRIM",-MIN(INDEX(Chapters!$K$4:$K$203,MATCH(A90,Chapters!$A$4:$A$203,0)),ABS(N(I90))*INDEX(Chapters!$H$4:$H$203,MATCH(A90,Chapters!$A$4:$A$203,0))),0)),J89+IF(C90="BUY",N(E90),IF(C90="TRIM",-MIN(J89,ABS(N(I90))*L89),0))))</f>
        <v/>
      </c>
      <c r="K90" s="25" t="str">
        <f aca="false">IF(A90="","",IF(COUNTIF($A$4:A90,A90)=1,INDEX(Chapters!$G$4:$G$203,MATCH(A90,Chapters!$A$4:$A$203,0))+N(I90),K89+N(I90)))</f>
        <v/>
      </c>
      <c r="L90" s="24" t="n">
        <f aca="false">IF(OR(K90="",K90=0),0,J90/K90)</f>
        <v>0</v>
      </c>
      <c r="M90" s="27"/>
    </row>
    <row r="91" customFormat="false" ht="15" hidden="false" customHeight="true" outlineLevel="0" collapsed="false">
      <c r="A91" s="20"/>
      <c r="B91" s="21"/>
      <c r="C91" s="20"/>
      <c r="D91" s="22"/>
      <c r="E91" s="22"/>
      <c r="F91" s="22"/>
      <c r="G91" s="24" t="str">
        <f aca="false">IF(C91="","",E91-F91)</f>
        <v/>
      </c>
      <c r="H91" s="24" t="str">
        <f aca="false">IF(C91="BUY",-E91,IF(C91="TRIM",G91,""))</f>
        <v/>
      </c>
      <c r="I91" s="25" t="str">
        <f aca="false">IF(C91="BUY",IF(OR(D91="",G91=""),"",G91/D91),IF(C91="TRIM",IF(OR(D91="",E91=""),"",-E91/D91),""))</f>
        <v/>
      </c>
      <c r="J91" s="24" t="str">
        <f aca="false">IF(A91="","",IF(COUNTIF($A$4:A91,A91)=1,INDEX(Chapters!$K$4:$K$203,MATCH(A91,Chapters!$A$4:$A$203,0))+IF(C91="BUY",N(E91),IF(C91="TRIM",-MIN(INDEX(Chapters!$K$4:$K$203,MATCH(A91,Chapters!$A$4:$A$203,0)),ABS(N(I91))*INDEX(Chapters!$H$4:$H$203,MATCH(A91,Chapters!$A$4:$A$203,0))),0)),J90+IF(C91="BUY",N(E91),IF(C91="TRIM",-MIN(J90,ABS(N(I91))*L90),0))))</f>
        <v/>
      </c>
      <c r="K91" s="25" t="str">
        <f aca="false">IF(A91="","",IF(COUNTIF($A$4:A91,A91)=1,INDEX(Chapters!$G$4:$G$203,MATCH(A91,Chapters!$A$4:$A$203,0))+N(I91),K90+N(I91)))</f>
        <v/>
      </c>
      <c r="L91" s="24" t="n">
        <f aca="false">IF(OR(K91="",K91=0),0,J91/K91)</f>
        <v>0</v>
      </c>
      <c r="M91" s="27"/>
    </row>
    <row r="92" customFormat="false" ht="15" hidden="false" customHeight="true" outlineLevel="0" collapsed="false">
      <c r="A92" s="20"/>
      <c r="B92" s="21"/>
      <c r="C92" s="20"/>
      <c r="D92" s="22"/>
      <c r="E92" s="22"/>
      <c r="F92" s="22"/>
      <c r="G92" s="24" t="str">
        <f aca="false">IF(C92="","",E92-F92)</f>
        <v/>
      </c>
      <c r="H92" s="24" t="str">
        <f aca="false">IF(C92="BUY",-E92,IF(C92="TRIM",G92,""))</f>
        <v/>
      </c>
      <c r="I92" s="25" t="str">
        <f aca="false">IF(C92="BUY",IF(OR(D92="",G92=""),"",G92/D92),IF(C92="TRIM",IF(OR(D92="",E92=""),"",-E92/D92),""))</f>
        <v/>
      </c>
      <c r="J92" s="24" t="str">
        <f aca="false">IF(A92="","",IF(COUNTIF($A$4:A92,A92)=1,INDEX(Chapters!$K$4:$K$203,MATCH(A92,Chapters!$A$4:$A$203,0))+IF(C92="BUY",N(E92),IF(C92="TRIM",-MIN(INDEX(Chapters!$K$4:$K$203,MATCH(A92,Chapters!$A$4:$A$203,0)),ABS(N(I92))*INDEX(Chapters!$H$4:$H$203,MATCH(A92,Chapters!$A$4:$A$203,0))),0)),J91+IF(C92="BUY",N(E92),IF(C92="TRIM",-MIN(J91,ABS(N(I92))*L91),0))))</f>
        <v/>
      </c>
      <c r="K92" s="25" t="str">
        <f aca="false">IF(A92="","",IF(COUNTIF($A$4:A92,A92)=1,INDEX(Chapters!$G$4:$G$203,MATCH(A92,Chapters!$A$4:$A$203,0))+N(I92),K91+N(I92)))</f>
        <v/>
      </c>
      <c r="L92" s="24" t="n">
        <f aca="false">IF(OR(K92="",K92=0),0,J92/K92)</f>
        <v>0</v>
      </c>
      <c r="M92" s="27"/>
    </row>
    <row r="93" customFormat="false" ht="15" hidden="false" customHeight="true" outlineLevel="0" collapsed="false">
      <c r="A93" s="20"/>
      <c r="B93" s="21"/>
      <c r="C93" s="20"/>
      <c r="D93" s="22"/>
      <c r="E93" s="22"/>
      <c r="F93" s="22"/>
      <c r="G93" s="24" t="str">
        <f aca="false">IF(C93="","",E93-F93)</f>
        <v/>
      </c>
      <c r="H93" s="24" t="str">
        <f aca="false">IF(C93="BUY",-E93,IF(C93="TRIM",G93,""))</f>
        <v/>
      </c>
      <c r="I93" s="25" t="str">
        <f aca="false">IF(C93="BUY",IF(OR(D93="",G93=""),"",G93/D93),IF(C93="TRIM",IF(OR(D93="",E93=""),"",-E93/D93),""))</f>
        <v/>
      </c>
      <c r="J93" s="24" t="str">
        <f aca="false">IF(A93="","",IF(COUNTIF($A$4:A93,A93)=1,INDEX(Chapters!$K$4:$K$203,MATCH(A93,Chapters!$A$4:$A$203,0))+IF(C93="BUY",N(E93),IF(C93="TRIM",-MIN(INDEX(Chapters!$K$4:$K$203,MATCH(A93,Chapters!$A$4:$A$203,0)),ABS(N(I93))*INDEX(Chapters!$H$4:$H$203,MATCH(A93,Chapters!$A$4:$A$203,0))),0)),J92+IF(C93="BUY",N(E93),IF(C93="TRIM",-MIN(J92,ABS(N(I93))*L92),0))))</f>
        <v/>
      </c>
      <c r="K93" s="25" t="str">
        <f aca="false">IF(A93="","",IF(COUNTIF($A$4:A93,A93)=1,INDEX(Chapters!$G$4:$G$203,MATCH(A93,Chapters!$A$4:$A$203,0))+N(I93),K92+N(I93)))</f>
        <v/>
      </c>
      <c r="L93" s="24" t="n">
        <f aca="false">IF(OR(K93="",K93=0),0,J93/K93)</f>
        <v>0</v>
      </c>
      <c r="M93" s="27"/>
    </row>
    <row r="94" customFormat="false" ht="15" hidden="false" customHeight="true" outlineLevel="0" collapsed="false">
      <c r="A94" s="20"/>
      <c r="B94" s="21"/>
      <c r="C94" s="20"/>
      <c r="D94" s="22"/>
      <c r="E94" s="22"/>
      <c r="F94" s="22"/>
      <c r="G94" s="24" t="str">
        <f aca="false">IF(C94="","",E94-F94)</f>
        <v/>
      </c>
      <c r="H94" s="24" t="str">
        <f aca="false">IF(C94="BUY",-E94,IF(C94="TRIM",G94,""))</f>
        <v/>
      </c>
      <c r="I94" s="25" t="str">
        <f aca="false">IF(C94="BUY",IF(OR(D94="",G94=""),"",G94/D94),IF(C94="TRIM",IF(OR(D94="",E94=""),"",-E94/D94),""))</f>
        <v/>
      </c>
      <c r="J94" s="24" t="str">
        <f aca="false">IF(A94="","",IF(COUNTIF($A$4:A94,A94)=1,INDEX(Chapters!$K$4:$K$203,MATCH(A94,Chapters!$A$4:$A$203,0))+IF(C94="BUY",N(E94),IF(C94="TRIM",-MIN(INDEX(Chapters!$K$4:$K$203,MATCH(A94,Chapters!$A$4:$A$203,0)),ABS(N(I94))*INDEX(Chapters!$H$4:$H$203,MATCH(A94,Chapters!$A$4:$A$203,0))),0)),J93+IF(C94="BUY",N(E94),IF(C94="TRIM",-MIN(J93,ABS(N(I94))*L93),0))))</f>
        <v/>
      </c>
      <c r="K94" s="25" t="str">
        <f aca="false">IF(A94="","",IF(COUNTIF($A$4:A94,A94)=1,INDEX(Chapters!$G$4:$G$203,MATCH(A94,Chapters!$A$4:$A$203,0))+N(I94),K93+N(I94)))</f>
        <v/>
      </c>
      <c r="L94" s="24" t="n">
        <f aca="false">IF(OR(K94="",K94=0),0,J94/K94)</f>
        <v>0</v>
      </c>
      <c r="M94" s="27"/>
    </row>
    <row r="95" customFormat="false" ht="15" hidden="false" customHeight="true" outlineLevel="0" collapsed="false">
      <c r="A95" s="20"/>
      <c r="B95" s="21"/>
      <c r="C95" s="20"/>
      <c r="D95" s="22"/>
      <c r="E95" s="22"/>
      <c r="F95" s="22"/>
      <c r="G95" s="24" t="str">
        <f aca="false">IF(C95="","",E95-F95)</f>
        <v/>
      </c>
      <c r="H95" s="24" t="str">
        <f aca="false">IF(C95="BUY",-E95,IF(C95="TRIM",G95,""))</f>
        <v/>
      </c>
      <c r="I95" s="25" t="str">
        <f aca="false">IF(C95="BUY",IF(OR(D95="",G95=""),"",G95/D95),IF(C95="TRIM",IF(OR(D95="",E95=""),"",-E95/D95),""))</f>
        <v/>
      </c>
      <c r="J95" s="24" t="str">
        <f aca="false">IF(A95="","",IF(COUNTIF($A$4:A95,A95)=1,INDEX(Chapters!$K$4:$K$203,MATCH(A95,Chapters!$A$4:$A$203,0))+IF(C95="BUY",N(E95),IF(C95="TRIM",-MIN(INDEX(Chapters!$K$4:$K$203,MATCH(A95,Chapters!$A$4:$A$203,0)),ABS(N(I95))*INDEX(Chapters!$H$4:$H$203,MATCH(A95,Chapters!$A$4:$A$203,0))),0)),J94+IF(C95="BUY",N(E95),IF(C95="TRIM",-MIN(J94,ABS(N(I95))*L94),0))))</f>
        <v/>
      </c>
      <c r="K95" s="25" t="str">
        <f aca="false">IF(A95="","",IF(COUNTIF($A$4:A95,A95)=1,INDEX(Chapters!$G$4:$G$203,MATCH(A95,Chapters!$A$4:$A$203,0))+N(I95),K94+N(I95)))</f>
        <v/>
      </c>
      <c r="L95" s="24" t="n">
        <f aca="false">IF(OR(K95="",K95=0),0,J95/K95)</f>
        <v>0</v>
      </c>
      <c r="M95" s="27"/>
    </row>
    <row r="96" customFormat="false" ht="15" hidden="false" customHeight="true" outlineLevel="0" collapsed="false">
      <c r="A96" s="20"/>
      <c r="B96" s="21"/>
      <c r="C96" s="20"/>
      <c r="D96" s="22"/>
      <c r="E96" s="22"/>
      <c r="F96" s="22"/>
      <c r="G96" s="24" t="str">
        <f aca="false">IF(C96="","",E96-F96)</f>
        <v/>
      </c>
      <c r="H96" s="24" t="str">
        <f aca="false">IF(C96="BUY",-E96,IF(C96="TRIM",G96,""))</f>
        <v/>
      </c>
      <c r="I96" s="25" t="str">
        <f aca="false">IF(C96="BUY",IF(OR(D96="",G96=""),"",G96/D96),IF(C96="TRIM",IF(OR(D96="",E96=""),"",-E96/D96),""))</f>
        <v/>
      </c>
      <c r="J96" s="24" t="str">
        <f aca="false">IF(A96="","",IF(COUNTIF($A$4:A96,A96)=1,INDEX(Chapters!$K$4:$K$203,MATCH(A96,Chapters!$A$4:$A$203,0))+IF(C96="BUY",N(E96),IF(C96="TRIM",-MIN(INDEX(Chapters!$K$4:$K$203,MATCH(A96,Chapters!$A$4:$A$203,0)),ABS(N(I96))*INDEX(Chapters!$H$4:$H$203,MATCH(A96,Chapters!$A$4:$A$203,0))),0)),J95+IF(C96="BUY",N(E96),IF(C96="TRIM",-MIN(J95,ABS(N(I96))*L95),0))))</f>
        <v/>
      </c>
      <c r="K96" s="25" t="str">
        <f aca="false">IF(A96="","",IF(COUNTIF($A$4:A96,A96)=1,INDEX(Chapters!$G$4:$G$203,MATCH(A96,Chapters!$A$4:$A$203,0))+N(I96),K95+N(I96)))</f>
        <v/>
      </c>
      <c r="L96" s="24" t="n">
        <f aca="false">IF(OR(K96="",K96=0),0,J96/K96)</f>
        <v>0</v>
      </c>
      <c r="M96" s="27"/>
    </row>
    <row r="97" customFormat="false" ht="15" hidden="false" customHeight="true" outlineLevel="0" collapsed="false">
      <c r="A97" s="20"/>
      <c r="B97" s="21"/>
      <c r="C97" s="20"/>
      <c r="D97" s="22"/>
      <c r="E97" s="22"/>
      <c r="F97" s="22"/>
      <c r="G97" s="24" t="str">
        <f aca="false">IF(C97="","",E97-F97)</f>
        <v/>
      </c>
      <c r="H97" s="24" t="str">
        <f aca="false">IF(C97="BUY",-E97,IF(C97="TRIM",G97,""))</f>
        <v/>
      </c>
      <c r="I97" s="25" t="str">
        <f aca="false">IF(C97="BUY",IF(OR(D97="",G97=""),"",G97/D97),IF(C97="TRIM",IF(OR(D97="",E97=""),"",-E97/D97),""))</f>
        <v/>
      </c>
      <c r="J97" s="24" t="str">
        <f aca="false">IF(A97="","",IF(COUNTIF($A$4:A97,A97)=1,INDEX(Chapters!$K$4:$K$203,MATCH(A97,Chapters!$A$4:$A$203,0))+IF(C97="BUY",N(E97),IF(C97="TRIM",-MIN(INDEX(Chapters!$K$4:$K$203,MATCH(A97,Chapters!$A$4:$A$203,0)),ABS(N(I97))*INDEX(Chapters!$H$4:$H$203,MATCH(A97,Chapters!$A$4:$A$203,0))),0)),J96+IF(C97="BUY",N(E97),IF(C97="TRIM",-MIN(J96,ABS(N(I97))*L96),0))))</f>
        <v/>
      </c>
      <c r="K97" s="25" t="str">
        <f aca="false">IF(A97="","",IF(COUNTIF($A$4:A97,A97)=1,INDEX(Chapters!$G$4:$G$203,MATCH(A97,Chapters!$A$4:$A$203,0))+N(I97),K96+N(I97)))</f>
        <v/>
      </c>
      <c r="L97" s="24" t="n">
        <f aca="false">IF(OR(K97="",K97=0),0,J97/K97)</f>
        <v>0</v>
      </c>
      <c r="M97" s="27"/>
    </row>
    <row r="98" customFormat="false" ht="15" hidden="false" customHeight="true" outlineLevel="0" collapsed="false">
      <c r="A98" s="20"/>
      <c r="B98" s="21"/>
      <c r="C98" s="20"/>
      <c r="D98" s="22"/>
      <c r="E98" s="22"/>
      <c r="F98" s="22"/>
      <c r="G98" s="24" t="str">
        <f aca="false">IF(C98="","",E98-F98)</f>
        <v/>
      </c>
      <c r="H98" s="24" t="str">
        <f aca="false">IF(C98="BUY",-E98,IF(C98="TRIM",G98,""))</f>
        <v/>
      </c>
      <c r="I98" s="25" t="str">
        <f aca="false">IF(C98="BUY",IF(OR(D98="",G98=""),"",G98/D98),IF(C98="TRIM",IF(OR(D98="",E98=""),"",-E98/D98),""))</f>
        <v/>
      </c>
      <c r="J98" s="24" t="str">
        <f aca="false">IF(A98="","",IF(COUNTIF($A$4:A98,A98)=1,INDEX(Chapters!$K$4:$K$203,MATCH(A98,Chapters!$A$4:$A$203,0))+IF(C98="BUY",N(E98),IF(C98="TRIM",-MIN(INDEX(Chapters!$K$4:$K$203,MATCH(A98,Chapters!$A$4:$A$203,0)),ABS(N(I98))*INDEX(Chapters!$H$4:$H$203,MATCH(A98,Chapters!$A$4:$A$203,0))),0)),J97+IF(C98="BUY",N(E98),IF(C98="TRIM",-MIN(J97,ABS(N(I98))*L97),0))))</f>
        <v/>
      </c>
      <c r="K98" s="25" t="str">
        <f aca="false">IF(A98="","",IF(COUNTIF($A$4:A98,A98)=1,INDEX(Chapters!$G$4:$G$203,MATCH(A98,Chapters!$A$4:$A$203,0))+N(I98),K97+N(I98)))</f>
        <v/>
      </c>
      <c r="L98" s="24" t="n">
        <f aca="false">IF(OR(K98="",K98=0),0,J98/K98)</f>
        <v>0</v>
      </c>
      <c r="M98" s="27"/>
    </row>
    <row r="99" customFormat="false" ht="15" hidden="false" customHeight="true" outlineLevel="0" collapsed="false">
      <c r="A99" s="20"/>
      <c r="B99" s="21"/>
      <c r="C99" s="20"/>
      <c r="D99" s="22"/>
      <c r="E99" s="22"/>
      <c r="F99" s="22"/>
      <c r="G99" s="24" t="str">
        <f aca="false">IF(C99="","",E99-F99)</f>
        <v/>
      </c>
      <c r="H99" s="24" t="str">
        <f aca="false">IF(C99="BUY",-E99,IF(C99="TRIM",G99,""))</f>
        <v/>
      </c>
      <c r="I99" s="25" t="str">
        <f aca="false">IF(C99="BUY",IF(OR(D99="",G99=""),"",G99/D99),IF(C99="TRIM",IF(OR(D99="",E99=""),"",-E99/D99),""))</f>
        <v/>
      </c>
      <c r="J99" s="24" t="str">
        <f aca="false">IF(A99="","",IF(COUNTIF($A$4:A99,A99)=1,INDEX(Chapters!$K$4:$K$203,MATCH(A99,Chapters!$A$4:$A$203,0))+IF(C99="BUY",N(E99),IF(C99="TRIM",-MIN(INDEX(Chapters!$K$4:$K$203,MATCH(A99,Chapters!$A$4:$A$203,0)),ABS(N(I99))*INDEX(Chapters!$H$4:$H$203,MATCH(A99,Chapters!$A$4:$A$203,0))),0)),J98+IF(C99="BUY",N(E99),IF(C99="TRIM",-MIN(J98,ABS(N(I99))*L98),0))))</f>
        <v/>
      </c>
      <c r="K99" s="25" t="str">
        <f aca="false">IF(A99="","",IF(COUNTIF($A$4:A99,A99)=1,INDEX(Chapters!$G$4:$G$203,MATCH(A99,Chapters!$A$4:$A$203,0))+N(I99),K98+N(I99)))</f>
        <v/>
      </c>
      <c r="L99" s="24" t="n">
        <f aca="false">IF(OR(K99="",K99=0),0,J99/K99)</f>
        <v>0</v>
      </c>
      <c r="M99" s="27"/>
    </row>
    <row r="100" customFormat="false" ht="15" hidden="false" customHeight="true" outlineLevel="0" collapsed="false">
      <c r="A100" s="20"/>
      <c r="B100" s="21"/>
      <c r="C100" s="20"/>
      <c r="D100" s="22"/>
      <c r="E100" s="22"/>
      <c r="F100" s="22"/>
      <c r="G100" s="24" t="str">
        <f aca="false">IF(C100="","",E100-F100)</f>
        <v/>
      </c>
      <c r="H100" s="24" t="str">
        <f aca="false">IF(C100="BUY",-E100,IF(C100="TRIM",G100,""))</f>
        <v/>
      </c>
      <c r="I100" s="25" t="str">
        <f aca="false">IF(C100="BUY",IF(OR(D100="",G100=""),"",G100/D100),IF(C100="TRIM",IF(OR(D100="",E100=""),"",-E100/D100),""))</f>
        <v/>
      </c>
      <c r="J100" s="24" t="str">
        <f aca="false">IF(A100="","",IF(COUNTIF($A$4:A100,A100)=1,INDEX(Chapters!$K$4:$K$203,MATCH(A100,Chapters!$A$4:$A$203,0))+IF(C100="BUY",N(E100),IF(C100="TRIM",-MIN(INDEX(Chapters!$K$4:$K$203,MATCH(A100,Chapters!$A$4:$A$203,0)),ABS(N(I100))*INDEX(Chapters!$H$4:$H$203,MATCH(A100,Chapters!$A$4:$A$203,0))),0)),J99+IF(C100="BUY",N(E100),IF(C100="TRIM",-MIN(J99,ABS(N(I100))*L99),0))))</f>
        <v/>
      </c>
      <c r="K100" s="25" t="str">
        <f aca="false">IF(A100="","",IF(COUNTIF($A$4:A100,A100)=1,INDEX(Chapters!$G$4:$G$203,MATCH(A100,Chapters!$A$4:$A$203,0))+N(I100),K99+N(I100)))</f>
        <v/>
      </c>
      <c r="L100" s="24" t="n">
        <f aca="false">IF(OR(K100="",K100=0),0,J100/K100)</f>
        <v>0</v>
      </c>
      <c r="M100" s="27"/>
    </row>
    <row r="101" customFormat="false" ht="15" hidden="false" customHeight="true" outlineLevel="0" collapsed="false">
      <c r="A101" s="20"/>
      <c r="B101" s="21"/>
      <c r="C101" s="20"/>
      <c r="D101" s="22"/>
      <c r="E101" s="22"/>
      <c r="F101" s="22"/>
      <c r="G101" s="24" t="str">
        <f aca="false">IF(C101="","",E101-F101)</f>
        <v/>
      </c>
      <c r="H101" s="24" t="str">
        <f aca="false">IF(C101="BUY",-E101,IF(C101="TRIM",G101,""))</f>
        <v/>
      </c>
      <c r="I101" s="25" t="str">
        <f aca="false">IF(C101="BUY",IF(OR(D101="",G101=""),"",G101/D101),IF(C101="TRIM",IF(OR(D101="",E101=""),"",-E101/D101),""))</f>
        <v/>
      </c>
      <c r="J101" s="24" t="str">
        <f aca="false">IF(A101="","",IF(COUNTIF($A$4:A101,A101)=1,INDEX(Chapters!$K$4:$K$203,MATCH(A101,Chapters!$A$4:$A$203,0))+IF(C101="BUY",N(E101),IF(C101="TRIM",-MIN(INDEX(Chapters!$K$4:$K$203,MATCH(A101,Chapters!$A$4:$A$203,0)),ABS(N(I101))*INDEX(Chapters!$H$4:$H$203,MATCH(A101,Chapters!$A$4:$A$203,0))),0)),J100+IF(C101="BUY",N(E101),IF(C101="TRIM",-MIN(J100,ABS(N(I101))*L100),0))))</f>
        <v/>
      </c>
      <c r="K101" s="25" t="str">
        <f aca="false">IF(A101="","",IF(COUNTIF($A$4:A101,A101)=1,INDEX(Chapters!$G$4:$G$203,MATCH(A101,Chapters!$A$4:$A$203,0))+N(I101),K100+N(I101)))</f>
        <v/>
      </c>
      <c r="L101" s="24" t="n">
        <f aca="false">IF(OR(K101="",K101=0),0,J101/K101)</f>
        <v>0</v>
      </c>
      <c r="M101" s="27"/>
    </row>
    <row r="102" customFormat="false" ht="15" hidden="false" customHeight="true" outlineLevel="0" collapsed="false">
      <c r="A102" s="20"/>
      <c r="B102" s="21"/>
      <c r="C102" s="20"/>
      <c r="D102" s="22"/>
      <c r="E102" s="22"/>
      <c r="F102" s="22"/>
      <c r="G102" s="24" t="str">
        <f aca="false">IF(C102="","",E102-F102)</f>
        <v/>
      </c>
      <c r="H102" s="24" t="str">
        <f aca="false">IF(C102="BUY",-E102,IF(C102="TRIM",G102,""))</f>
        <v/>
      </c>
      <c r="I102" s="25" t="str">
        <f aca="false">IF(C102="BUY",IF(OR(D102="",G102=""),"",G102/D102),IF(C102="TRIM",IF(OR(D102="",E102=""),"",-E102/D102),""))</f>
        <v/>
      </c>
      <c r="J102" s="24" t="str">
        <f aca="false">IF(A102="","",IF(COUNTIF($A$4:A102,A102)=1,INDEX(Chapters!$K$4:$K$203,MATCH(A102,Chapters!$A$4:$A$203,0))+IF(C102="BUY",N(E102),IF(C102="TRIM",-MIN(INDEX(Chapters!$K$4:$K$203,MATCH(A102,Chapters!$A$4:$A$203,0)),ABS(N(I102))*INDEX(Chapters!$H$4:$H$203,MATCH(A102,Chapters!$A$4:$A$203,0))),0)),J101+IF(C102="BUY",N(E102),IF(C102="TRIM",-MIN(J101,ABS(N(I102))*L101),0))))</f>
        <v/>
      </c>
      <c r="K102" s="25" t="str">
        <f aca="false">IF(A102="","",IF(COUNTIF($A$4:A102,A102)=1,INDEX(Chapters!$G$4:$G$203,MATCH(A102,Chapters!$A$4:$A$203,0))+N(I102),K101+N(I102)))</f>
        <v/>
      </c>
      <c r="L102" s="24" t="n">
        <f aca="false">IF(OR(K102="",K102=0),0,J102/K102)</f>
        <v>0</v>
      </c>
      <c r="M102" s="27"/>
    </row>
    <row r="103" customFormat="false" ht="15" hidden="false" customHeight="true" outlineLevel="0" collapsed="false">
      <c r="A103" s="20"/>
      <c r="B103" s="21"/>
      <c r="C103" s="20"/>
      <c r="D103" s="22"/>
      <c r="E103" s="22"/>
      <c r="F103" s="22"/>
      <c r="G103" s="24" t="str">
        <f aca="false">IF(C103="","",E103-F103)</f>
        <v/>
      </c>
      <c r="H103" s="24" t="str">
        <f aca="false">IF(C103="BUY",-E103,IF(C103="TRIM",G103,""))</f>
        <v/>
      </c>
      <c r="I103" s="25" t="str">
        <f aca="false">IF(C103="BUY",IF(OR(D103="",G103=""),"",G103/D103),IF(C103="TRIM",IF(OR(D103="",E103=""),"",-E103/D103),""))</f>
        <v/>
      </c>
      <c r="J103" s="24" t="str">
        <f aca="false">IF(A103="","",IF(COUNTIF($A$4:A103,A103)=1,INDEX(Chapters!$K$4:$K$203,MATCH(A103,Chapters!$A$4:$A$203,0))+IF(C103="BUY",N(E103),IF(C103="TRIM",-MIN(INDEX(Chapters!$K$4:$K$203,MATCH(A103,Chapters!$A$4:$A$203,0)),ABS(N(I103))*INDEX(Chapters!$H$4:$H$203,MATCH(A103,Chapters!$A$4:$A$203,0))),0)),J102+IF(C103="BUY",N(E103),IF(C103="TRIM",-MIN(J102,ABS(N(I103))*L102),0))))</f>
        <v/>
      </c>
      <c r="K103" s="25" t="str">
        <f aca="false">IF(A103="","",IF(COUNTIF($A$4:A103,A103)=1,INDEX(Chapters!$G$4:$G$203,MATCH(A103,Chapters!$A$4:$A$203,0))+N(I103),K102+N(I103)))</f>
        <v/>
      </c>
      <c r="L103" s="24" t="n">
        <f aca="false">IF(OR(K103="",K103=0),0,J103/K103)</f>
        <v>0</v>
      </c>
      <c r="M103" s="27"/>
    </row>
    <row r="104" customFormat="false" ht="15" hidden="false" customHeight="true" outlineLevel="0" collapsed="false">
      <c r="A104" s="20"/>
      <c r="B104" s="21"/>
      <c r="C104" s="20"/>
      <c r="D104" s="22"/>
      <c r="E104" s="22"/>
      <c r="F104" s="22"/>
      <c r="G104" s="24" t="str">
        <f aca="false">IF(C104="","",E104-F104)</f>
        <v/>
      </c>
      <c r="H104" s="24" t="str">
        <f aca="false">IF(C104="BUY",-E104,IF(C104="TRIM",G104,""))</f>
        <v/>
      </c>
      <c r="I104" s="25" t="str">
        <f aca="false">IF(C104="BUY",IF(OR(D104="",G104=""),"",G104/D104),IF(C104="TRIM",IF(OR(D104="",E104=""),"",-E104/D104),""))</f>
        <v/>
      </c>
      <c r="J104" s="24" t="str">
        <f aca="false">IF(A104="","",IF(COUNTIF($A$4:A104,A104)=1,INDEX(Chapters!$K$4:$K$203,MATCH(A104,Chapters!$A$4:$A$203,0))+IF(C104="BUY",N(E104),IF(C104="TRIM",-MIN(INDEX(Chapters!$K$4:$K$203,MATCH(A104,Chapters!$A$4:$A$203,0)),ABS(N(I104))*INDEX(Chapters!$H$4:$H$203,MATCH(A104,Chapters!$A$4:$A$203,0))),0)),J103+IF(C104="BUY",N(E104),IF(C104="TRIM",-MIN(J103,ABS(N(I104))*L103),0))))</f>
        <v/>
      </c>
      <c r="K104" s="25" t="str">
        <f aca="false">IF(A104="","",IF(COUNTIF($A$4:A104,A104)=1,INDEX(Chapters!$G$4:$G$203,MATCH(A104,Chapters!$A$4:$A$203,0))+N(I104),K103+N(I104)))</f>
        <v/>
      </c>
      <c r="L104" s="24" t="n">
        <f aca="false">IF(OR(K104="",K104=0),0,J104/K104)</f>
        <v>0</v>
      </c>
      <c r="M104" s="27"/>
    </row>
    <row r="105" customFormat="false" ht="15" hidden="false" customHeight="true" outlineLevel="0" collapsed="false">
      <c r="A105" s="20"/>
      <c r="B105" s="21"/>
      <c r="C105" s="20"/>
      <c r="D105" s="22"/>
      <c r="E105" s="22"/>
      <c r="F105" s="22"/>
      <c r="G105" s="24" t="str">
        <f aca="false">IF(C105="","",E105-F105)</f>
        <v/>
      </c>
      <c r="H105" s="24" t="str">
        <f aca="false">IF(C105="BUY",-E105,IF(C105="TRIM",G105,""))</f>
        <v/>
      </c>
      <c r="I105" s="25" t="str">
        <f aca="false">IF(C105="BUY",IF(OR(D105="",G105=""),"",G105/D105),IF(C105="TRIM",IF(OR(D105="",E105=""),"",-E105/D105),""))</f>
        <v/>
      </c>
      <c r="J105" s="24" t="str">
        <f aca="false">IF(A105="","",IF(COUNTIF($A$4:A105,A105)=1,INDEX(Chapters!$K$4:$K$203,MATCH(A105,Chapters!$A$4:$A$203,0))+IF(C105="BUY",N(E105),IF(C105="TRIM",-MIN(INDEX(Chapters!$K$4:$K$203,MATCH(A105,Chapters!$A$4:$A$203,0)),ABS(N(I105))*INDEX(Chapters!$H$4:$H$203,MATCH(A105,Chapters!$A$4:$A$203,0))),0)),J104+IF(C105="BUY",N(E105),IF(C105="TRIM",-MIN(J104,ABS(N(I105))*L104),0))))</f>
        <v/>
      </c>
      <c r="K105" s="25" t="str">
        <f aca="false">IF(A105="","",IF(COUNTIF($A$4:A105,A105)=1,INDEX(Chapters!$G$4:$G$203,MATCH(A105,Chapters!$A$4:$A$203,0))+N(I105),K104+N(I105)))</f>
        <v/>
      </c>
      <c r="L105" s="24" t="n">
        <f aca="false">IF(OR(K105="",K105=0),0,J105/K105)</f>
        <v>0</v>
      </c>
      <c r="M105" s="27"/>
    </row>
    <row r="106" customFormat="false" ht="15" hidden="false" customHeight="true" outlineLevel="0" collapsed="false">
      <c r="A106" s="20"/>
      <c r="B106" s="21"/>
      <c r="C106" s="20"/>
      <c r="D106" s="22"/>
      <c r="E106" s="22"/>
      <c r="F106" s="22"/>
      <c r="G106" s="24" t="str">
        <f aca="false">IF(C106="","",E106-F106)</f>
        <v/>
      </c>
      <c r="H106" s="24" t="str">
        <f aca="false">IF(C106="BUY",-E106,IF(C106="TRIM",G106,""))</f>
        <v/>
      </c>
      <c r="I106" s="25" t="str">
        <f aca="false">IF(C106="BUY",IF(OR(D106="",G106=""),"",G106/D106),IF(C106="TRIM",IF(OR(D106="",E106=""),"",-E106/D106),""))</f>
        <v/>
      </c>
      <c r="J106" s="24" t="str">
        <f aca="false">IF(A106="","",IF(COUNTIF($A$4:A106,A106)=1,INDEX(Chapters!$K$4:$K$203,MATCH(A106,Chapters!$A$4:$A$203,0))+IF(C106="BUY",N(E106),IF(C106="TRIM",-MIN(INDEX(Chapters!$K$4:$K$203,MATCH(A106,Chapters!$A$4:$A$203,0)),ABS(N(I106))*INDEX(Chapters!$H$4:$H$203,MATCH(A106,Chapters!$A$4:$A$203,0))),0)),J105+IF(C106="BUY",N(E106),IF(C106="TRIM",-MIN(J105,ABS(N(I106))*L105),0))))</f>
        <v/>
      </c>
      <c r="K106" s="25" t="str">
        <f aca="false">IF(A106="","",IF(COUNTIF($A$4:A106,A106)=1,INDEX(Chapters!$G$4:$G$203,MATCH(A106,Chapters!$A$4:$A$203,0))+N(I106),K105+N(I106)))</f>
        <v/>
      </c>
      <c r="L106" s="24" t="n">
        <f aca="false">IF(OR(K106="",K106=0),0,J106/K106)</f>
        <v>0</v>
      </c>
      <c r="M106" s="27"/>
    </row>
    <row r="107" customFormat="false" ht="15" hidden="false" customHeight="true" outlineLevel="0" collapsed="false">
      <c r="A107" s="20"/>
      <c r="B107" s="21"/>
      <c r="C107" s="20"/>
      <c r="D107" s="22"/>
      <c r="E107" s="22"/>
      <c r="F107" s="22"/>
      <c r="G107" s="24" t="str">
        <f aca="false">IF(C107="","",E107-F107)</f>
        <v/>
      </c>
      <c r="H107" s="24" t="str">
        <f aca="false">IF(C107="BUY",-E107,IF(C107="TRIM",G107,""))</f>
        <v/>
      </c>
      <c r="I107" s="25" t="str">
        <f aca="false">IF(C107="BUY",IF(OR(D107="",G107=""),"",G107/D107),IF(C107="TRIM",IF(OR(D107="",E107=""),"",-E107/D107),""))</f>
        <v/>
      </c>
      <c r="J107" s="24" t="str">
        <f aca="false">IF(A107="","",IF(COUNTIF($A$4:A107,A107)=1,INDEX(Chapters!$K$4:$K$203,MATCH(A107,Chapters!$A$4:$A$203,0))+IF(C107="BUY",N(E107),IF(C107="TRIM",-MIN(INDEX(Chapters!$K$4:$K$203,MATCH(A107,Chapters!$A$4:$A$203,0)),ABS(N(I107))*INDEX(Chapters!$H$4:$H$203,MATCH(A107,Chapters!$A$4:$A$203,0))),0)),J106+IF(C107="BUY",N(E107),IF(C107="TRIM",-MIN(J106,ABS(N(I107))*L106),0))))</f>
        <v/>
      </c>
      <c r="K107" s="25" t="str">
        <f aca="false">IF(A107="","",IF(COUNTIF($A$4:A107,A107)=1,INDEX(Chapters!$G$4:$G$203,MATCH(A107,Chapters!$A$4:$A$203,0))+N(I107),K106+N(I107)))</f>
        <v/>
      </c>
      <c r="L107" s="24" t="n">
        <f aca="false">IF(OR(K107="",K107=0),0,J107/K107)</f>
        <v>0</v>
      </c>
      <c r="M107" s="27"/>
    </row>
    <row r="108" customFormat="false" ht="15" hidden="false" customHeight="true" outlineLevel="0" collapsed="false">
      <c r="A108" s="20"/>
      <c r="B108" s="21"/>
      <c r="C108" s="20"/>
      <c r="D108" s="22"/>
      <c r="E108" s="22"/>
      <c r="F108" s="22"/>
      <c r="G108" s="24" t="str">
        <f aca="false">IF(C108="","",E108-F108)</f>
        <v/>
      </c>
      <c r="H108" s="24" t="str">
        <f aca="false">IF(C108="BUY",-E108,IF(C108="TRIM",G108,""))</f>
        <v/>
      </c>
      <c r="I108" s="25" t="str">
        <f aca="false">IF(C108="BUY",IF(OR(D108="",G108=""),"",G108/D108),IF(C108="TRIM",IF(OR(D108="",E108=""),"",-E108/D108),""))</f>
        <v/>
      </c>
      <c r="J108" s="24" t="str">
        <f aca="false">IF(A108="","",IF(COUNTIF($A$4:A108,A108)=1,INDEX(Chapters!$K$4:$K$203,MATCH(A108,Chapters!$A$4:$A$203,0))+IF(C108="BUY",N(E108),IF(C108="TRIM",-MIN(INDEX(Chapters!$K$4:$K$203,MATCH(A108,Chapters!$A$4:$A$203,0)),ABS(N(I108))*INDEX(Chapters!$H$4:$H$203,MATCH(A108,Chapters!$A$4:$A$203,0))),0)),J107+IF(C108="BUY",N(E108),IF(C108="TRIM",-MIN(J107,ABS(N(I108))*L107),0))))</f>
        <v/>
      </c>
      <c r="K108" s="25" t="str">
        <f aca="false">IF(A108="","",IF(COUNTIF($A$4:A108,A108)=1,INDEX(Chapters!$G$4:$G$203,MATCH(A108,Chapters!$A$4:$A$203,0))+N(I108),K107+N(I108)))</f>
        <v/>
      </c>
      <c r="L108" s="24" t="n">
        <f aca="false">IF(OR(K108="",K108=0),0,J108/K108)</f>
        <v>0</v>
      </c>
      <c r="M108" s="27"/>
    </row>
    <row r="109" customFormat="false" ht="15" hidden="false" customHeight="true" outlineLevel="0" collapsed="false">
      <c r="A109" s="20"/>
      <c r="B109" s="21"/>
      <c r="C109" s="20"/>
      <c r="D109" s="22"/>
      <c r="E109" s="22"/>
      <c r="F109" s="22"/>
      <c r="G109" s="24" t="str">
        <f aca="false">IF(C109="","",E109-F109)</f>
        <v/>
      </c>
      <c r="H109" s="24" t="str">
        <f aca="false">IF(C109="BUY",-E109,IF(C109="TRIM",G109,""))</f>
        <v/>
      </c>
      <c r="I109" s="25" t="str">
        <f aca="false">IF(C109="BUY",IF(OR(D109="",G109=""),"",G109/D109),IF(C109="TRIM",IF(OR(D109="",E109=""),"",-E109/D109),""))</f>
        <v/>
      </c>
      <c r="J109" s="24" t="str">
        <f aca="false">IF(A109="","",IF(COUNTIF($A$4:A109,A109)=1,INDEX(Chapters!$K$4:$K$203,MATCH(A109,Chapters!$A$4:$A$203,0))+IF(C109="BUY",N(E109),IF(C109="TRIM",-MIN(INDEX(Chapters!$K$4:$K$203,MATCH(A109,Chapters!$A$4:$A$203,0)),ABS(N(I109))*INDEX(Chapters!$H$4:$H$203,MATCH(A109,Chapters!$A$4:$A$203,0))),0)),J108+IF(C109="BUY",N(E109),IF(C109="TRIM",-MIN(J108,ABS(N(I109))*L108),0))))</f>
        <v/>
      </c>
      <c r="K109" s="25" t="str">
        <f aca="false">IF(A109="","",IF(COUNTIF($A$4:A109,A109)=1,INDEX(Chapters!$G$4:$G$203,MATCH(A109,Chapters!$A$4:$A$203,0))+N(I109),K108+N(I109)))</f>
        <v/>
      </c>
      <c r="L109" s="24" t="n">
        <f aca="false">IF(OR(K109="",K109=0),0,J109/K109)</f>
        <v>0</v>
      </c>
      <c r="M109" s="27"/>
    </row>
    <row r="110" customFormat="false" ht="15" hidden="false" customHeight="true" outlineLevel="0" collapsed="false">
      <c r="A110" s="20"/>
      <c r="B110" s="21"/>
      <c r="C110" s="20"/>
      <c r="D110" s="22"/>
      <c r="E110" s="22"/>
      <c r="F110" s="22"/>
      <c r="G110" s="24" t="str">
        <f aca="false">IF(C110="","",E110-F110)</f>
        <v/>
      </c>
      <c r="H110" s="24" t="str">
        <f aca="false">IF(C110="BUY",-E110,IF(C110="TRIM",G110,""))</f>
        <v/>
      </c>
      <c r="I110" s="25" t="str">
        <f aca="false">IF(C110="BUY",IF(OR(D110="",G110=""),"",G110/D110),IF(C110="TRIM",IF(OR(D110="",E110=""),"",-E110/D110),""))</f>
        <v/>
      </c>
      <c r="J110" s="24" t="str">
        <f aca="false">IF(A110="","",IF(COUNTIF($A$4:A110,A110)=1,INDEX(Chapters!$K$4:$K$203,MATCH(A110,Chapters!$A$4:$A$203,0))+IF(C110="BUY",N(E110),IF(C110="TRIM",-MIN(INDEX(Chapters!$K$4:$K$203,MATCH(A110,Chapters!$A$4:$A$203,0)),ABS(N(I110))*INDEX(Chapters!$H$4:$H$203,MATCH(A110,Chapters!$A$4:$A$203,0))),0)),J109+IF(C110="BUY",N(E110),IF(C110="TRIM",-MIN(J109,ABS(N(I110))*L109),0))))</f>
        <v/>
      </c>
      <c r="K110" s="25" t="str">
        <f aca="false">IF(A110="","",IF(COUNTIF($A$4:A110,A110)=1,INDEX(Chapters!$G$4:$G$203,MATCH(A110,Chapters!$A$4:$A$203,0))+N(I110),K109+N(I110)))</f>
        <v/>
      </c>
      <c r="L110" s="24" t="n">
        <f aca="false">IF(OR(K110="",K110=0),0,J110/K110)</f>
        <v>0</v>
      </c>
      <c r="M110" s="27"/>
    </row>
    <row r="111" customFormat="false" ht="15" hidden="false" customHeight="true" outlineLevel="0" collapsed="false">
      <c r="A111" s="20"/>
      <c r="B111" s="21"/>
      <c r="C111" s="20"/>
      <c r="D111" s="22"/>
      <c r="E111" s="22"/>
      <c r="F111" s="22"/>
      <c r="G111" s="24" t="str">
        <f aca="false">IF(C111="","",E111-F111)</f>
        <v/>
      </c>
      <c r="H111" s="24" t="str">
        <f aca="false">IF(C111="BUY",-E111,IF(C111="TRIM",G111,""))</f>
        <v/>
      </c>
      <c r="I111" s="25" t="str">
        <f aca="false">IF(C111="BUY",IF(OR(D111="",G111=""),"",G111/D111),IF(C111="TRIM",IF(OR(D111="",E111=""),"",-E111/D111),""))</f>
        <v/>
      </c>
      <c r="J111" s="24" t="str">
        <f aca="false">IF(A111="","",IF(COUNTIF($A$4:A111,A111)=1,INDEX(Chapters!$K$4:$K$203,MATCH(A111,Chapters!$A$4:$A$203,0))+IF(C111="BUY",N(E111),IF(C111="TRIM",-MIN(INDEX(Chapters!$K$4:$K$203,MATCH(A111,Chapters!$A$4:$A$203,0)),ABS(N(I111))*INDEX(Chapters!$H$4:$H$203,MATCH(A111,Chapters!$A$4:$A$203,0))),0)),J110+IF(C111="BUY",N(E111),IF(C111="TRIM",-MIN(J110,ABS(N(I111))*L110),0))))</f>
        <v/>
      </c>
      <c r="K111" s="25" t="str">
        <f aca="false">IF(A111="","",IF(COUNTIF($A$4:A111,A111)=1,INDEX(Chapters!$G$4:$G$203,MATCH(A111,Chapters!$A$4:$A$203,0))+N(I111),K110+N(I111)))</f>
        <v/>
      </c>
      <c r="L111" s="24" t="n">
        <f aca="false">IF(OR(K111="",K111=0),0,J111/K111)</f>
        <v>0</v>
      </c>
      <c r="M111" s="27"/>
    </row>
    <row r="112" customFormat="false" ht="15" hidden="false" customHeight="true" outlineLevel="0" collapsed="false">
      <c r="A112" s="20"/>
      <c r="B112" s="21"/>
      <c r="C112" s="20"/>
      <c r="D112" s="22"/>
      <c r="E112" s="22"/>
      <c r="F112" s="22"/>
      <c r="G112" s="24" t="str">
        <f aca="false">IF(C112="","",E112-F112)</f>
        <v/>
      </c>
      <c r="H112" s="24" t="str">
        <f aca="false">IF(C112="BUY",-E112,IF(C112="TRIM",G112,""))</f>
        <v/>
      </c>
      <c r="I112" s="25" t="str">
        <f aca="false">IF(C112="BUY",IF(OR(D112="",G112=""),"",G112/D112),IF(C112="TRIM",IF(OR(D112="",E112=""),"",-E112/D112),""))</f>
        <v/>
      </c>
      <c r="J112" s="24" t="str">
        <f aca="false">IF(A112="","",IF(COUNTIF($A$4:A112,A112)=1,INDEX(Chapters!$K$4:$K$203,MATCH(A112,Chapters!$A$4:$A$203,0))+IF(C112="BUY",N(E112),IF(C112="TRIM",-MIN(INDEX(Chapters!$K$4:$K$203,MATCH(A112,Chapters!$A$4:$A$203,0)),ABS(N(I112))*INDEX(Chapters!$H$4:$H$203,MATCH(A112,Chapters!$A$4:$A$203,0))),0)),J111+IF(C112="BUY",N(E112),IF(C112="TRIM",-MIN(J111,ABS(N(I112))*L111),0))))</f>
        <v/>
      </c>
      <c r="K112" s="25" t="str">
        <f aca="false">IF(A112="","",IF(COUNTIF($A$4:A112,A112)=1,INDEX(Chapters!$G$4:$G$203,MATCH(A112,Chapters!$A$4:$A$203,0))+N(I112),K111+N(I112)))</f>
        <v/>
      </c>
      <c r="L112" s="24" t="n">
        <f aca="false">IF(OR(K112="",K112=0),0,J112/K112)</f>
        <v>0</v>
      </c>
      <c r="M112" s="27"/>
    </row>
    <row r="113" customFormat="false" ht="15" hidden="false" customHeight="true" outlineLevel="0" collapsed="false">
      <c r="A113" s="20"/>
      <c r="B113" s="21"/>
      <c r="C113" s="20"/>
      <c r="D113" s="22"/>
      <c r="E113" s="22"/>
      <c r="F113" s="22"/>
      <c r="G113" s="24" t="str">
        <f aca="false">IF(C113="","",E113-F113)</f>
        <v/>
      </c>
      <c r="H113" s="24" t="str">
        <f aca="false">IF(C113="BUY",-E113,IF(C113="TRIM",G113,""))</f>
        <v/>
      </c>
      <c r="I113" s="25" t="str">
        <f aca="false">IF(C113="BUY",IF(OR(D113="",G113=""),"",G113/D113),IF(C113="TRIM",IF(OR(D113="",E113=""),"",-E113/D113),""))</f>
        <v/>
      </c>
      <c r="J113" s="24" t="str">
        <f aca="false">IF(A113="","",IF(COUNTIF($A$4:A113,A113)=1,INDEX(Chapters!$K$4:$K$203,MATCH(A113,Chapters!$A$4:$A$203,0))+IF(C113="BUY",N(E113),IF(C113="TRIM",-MIN(INDEX(Chapters!$K$4:$K$203,MATCH(A113,Chapters!$A$4:$A$203,0)),ABS(N(I113))*INDEX(Chapters!$H$4:$H$203,MATCH(A113,Chapters!$A$4:$A$203,0))),0)),J112+IF(C113="BUY",N(E113),IF(C113="TRIM",-MIN(J112,ABS(N(I113))*L112),0))))</f>
        <v/>
      </c>
      <c r="K113" s="25" t="str">
        <f aca="false">IF(A113="","",IF(COUNTIF($A$4:A113,A113)=1,INDEX(Chapters!$G$4:$G$203,MATCH(A113,Chapters!$A$4:$A$203,0))+N(I113),K112+N(I113)))</f>
        <v/>
      </c>
      <c r="L113" s="24" t="n">
        <f aca="false">IF(OR(K113="",K113=0),0,J113/K113)</f>
        <v>0</v>
      </c>
      <c r="M113" s="27"/>
    </row>
    <row r="114" customFormat="false" ht="15" hidden="false" customHeight="true" outlineLevel="0" collapsed="false">
      <c r="A114" s="20"/>
      <c r="B114" s="21"/>
      <c r="C114" s="20"/>
      <c r="D114" s="22"/>
      <c r="E114" s="22"/>
      <c r="F114" s="22"/>
      <c r="G114" s="24" t="str">
        <f aca="false">IF(C114="","",E114-F114)</f>
        <v/>
      </c>
      <c r="H114" s="24" t="str">
        <f aca="false">IF(C114="BUY",-E114,IF(C114="TRIM",G114,""))</f>
        <v/>
      </c>
      <c r="I114" s="25" t="str">
        <f aca="false">IF(C114="BUY",IF(OR(D114="",G114=""),"",G114/D114),IF(C114="TRIM",IF(OR(D114="",E114=""),"",-E114/D114),""))</f>
        <v/>
      </c>
      <c r="J114" s="24" t="str">
        <f aca="false">IF(A114="","",IF(COUNTIF($A$4:A114,A114)=1,INDEX(Chapters!$K$4:$K$203,MATCH(A114,Chapters!$A$4:$A$203,0))+IF(C114="BUY",N(E114),IF(C114="TRIM",-MIN(INDEX(Chapters!$K$4:$K$203,MATCH(A114,Chapters!$A$4:$A$203,0)),ABS(N(I114))*INDEX(Chapters!$H$4:$H$203,MATCH(A114,Chapters!$A$4:$A$203,0))),0)),J113+IF(C114="BUY",N(E114),IF(C114="TRIM",-MIN(J113,ABS(N(I114))*L113),0))))</f>
        <v/>
      </c>
      <c r="K114" s="25" t="str">
        <f aca="false">IF(A114="","",IF(COUNTIF($A$4:A114,A114)=1,INDEX(Chapters!$G$4:$G$203,MATCH(A114,Chapters!$A$4:$A$203,0))+N(I114),K113+N(I114)))</f>
        <v/>
      </c>
      <c r="L114" s="24" t="n">
        <f aca="false">IF(OR(K114="",K114=0),0,J114/K114)</f>
        <v>0</v>
      </c>
      <c r="M114" s="27"/>
    </row>
    <row r="115" customFormat="false" ht="15" hidden="false" customHeight="true" outlineLevel="0" collapsed="false">
      <c r="A115" s="20"/>
      <c r="B115" s="21"/>
      <c r="C115" s="20"/>
      <c r="D115" s="22"/>
      <c r="E115" s="22"/>
      <c r="F115" s="22"/>
      <c r="G115" s="24" t="str">
        <f aca="false">IF(C115="","",E115-F115)</f>
        <v/>
      </c>
      <c r="H115" s="24" t="str">
        <f aca="false">IF(C115="BUY",-E115,IF(C115="TRIM",G115,""))</f>
        <v/>
      </c>
      <c r="I115" s="25" t="str">
        <f aca="false">IF(C115="BUY",IF(OR(D115="",G115=""),"",G115/D115),IF(C115="TRIM",IF(OR(D115="",E115=""),"",-E115/D115),""))</f>
        <v/>
      </c>
      <c r="J115" s="24" t="str">
        <f aca="false">IF(A115="","",IF(COUNTIF($A$4:A115,A115)=1,INDEX(Chapters!$K$4:$K$203,MATCH(A115,Chapters!$A$4:$A$203,0))+IF(C115="BUY",N(E115),IF(C115="TRIM",-MIN(INDEX(Chapters!$K$4:$K$203,MATCH(A115,Chapters!$A$4:$A$203,0)),ABS(N(I115))*INDEX(Chapters!$H$4:$H$203,MATCH(A115,Chapters!$A$4:$A$203,0))),0)),J114+IF(C115="BUY",N(E115),IF(C115="TRIM",-MIN(J114,ABS(N(I115))*L114),0))))</f>
        <v/>
      </c>
      <c r="K115" s="25" t="str">
        <f aca="false">IF(A115="","",IF(COUNTIF($A$4:A115,A115)=1,INDEX(Chapters!$G$4:$G$203,MATCH(A115,Chapters!$A$4:$A$203,0))+N(I115),K114+N(I115)))</f>
        <v/>
      </c>
      <c r="L115" s="24" t="n">
        <f aca="false">IF(OR(K115="",K115=0),0,J115/K115)</f>
        <v>0</v>
      </c>
      <c r="M115" s="27"/>
    </row>
    <row r="116" customFormat="false" ht="15" hidden="false" customHeight="true" outlineLevel="0" collapsed="false">
      <c r="A116" s="20"/>
      <c r="B116" s="21"/>
      <c r="C116" s="20"/>
      <c r="D116" s="22"/>
      <c r="E116" s="22"/>
      <c r="F116" s="22"/>
      <c r="G116" s="24" t="str">
        <f aca="false">IF(C116="","",E116-F116)</f>
        <v/>
      </c>
      <c r="H116" s="24" t="str">
        <f aca="false">IF(C116="BUY",-E116,IF(C116="TRIM",G116,""))</f>
        <v/>
      </c>
      <c r="I116" s="25" t="str">
        <f aca="false">IF(C116="BUY",IF(OR(D116="",G116=""),"",G116/D116),IF(C116="TRIM",IF(OR(D116="",E116=""),"",-E116/D116),""))</f>
        <v/>
      </c>
      <c r="J116" s="24" t="str">
        <f aca="false">IF(A116="","",IF(COUNTIF($A$4:A116,A116)=1,INDEX(Chapters!$K$4:$K$203,MATCH(A116,Chapters!$A$4:$A$203,0))+IF(C116="BUY",N(E116),IF(C116="TRIM",-MIN(INDEX(Chapters!$K$4:$K$203,MATCH(A116,Chapters!$A$4:$A$203,0)),ABS(N(I116))*INDEX(Chapters!$H$4:$H$203,MATCH(A116,Chapters!$A$4:$A$203,0))),0)),J115+IF(C116="BUY",N(E116),IF(C116="TRIM",-MIN(J115,ABS(N(I116))*L115),0))))</f>
        <v/>
      </c>
      <c r="K116" s="25" t="str">
        <f aca="false">IF(A116="","",IF(COUNTIF($A$4:A116,A116)=1,INDEX(Chapters!$G$4:$G$203,MATCH(A116,Chapters!$A$4:$A$203,0))+N(I116),K115+N(I116)))</f>
        <v/>
      </c>
      <c r="L116" s="24" t="n">
        <f aca="false">IF(OR(K116="",K116=0),0,J116/K116)</f>
        <v>0</v>
      </c>
      <c r="M116" s="27"/>
    </row>
    <row r="117" customFormat="false" ht="15" hidden="false" customHeight="true" outlineLevel="0" collapsed="false">
      <c r="A117" s="20"/>
      <c r="B117" s="21"/>
      <c r="C117" s="20"/>
      <c r="D117" s="22"/>
      <c r="E117" s="22"/>
      <c r="F117" s="22"/>
      <c r="G117" s="24" t="str">
        <f aca="false">IF(C117="","",E117-F117)</f>
        <v/>
      </c>
      <c r="H117" s="24" t="str">
        <f aca="false">IF(C117="BUY",-E117,IF(C117="TRIM",G117,""))</f>
        <v/>
      </c>
      <c r="I117" s="25" t="str">
        <f aca="false">IF(C117="BUY",IF(OR(D117="",G117=""),"",G117/D117),IF(C117="TRIM",IF(OR(D117="",E117=""),"",-E117/D117),""))</f>
        <v/>
      </c>
      <c r="J117" s="24" t="str">
        <f aca="false">IF(A117="","",IF(COUNTIF($A$4:A117,A117)=1,INDEX(Chapters!$K$4:$K$203,MATCH(A117,Chapters!$A$4:$A$203,0))+IF(C117="BUY",N(E117),IF(C117="TRIM",-MIN(INDEX(Chapters!$K$4:$K$203,MATCH(A117,Chapters!$A$4:$A$203,0)),ABS(N(I117))*INDEX(Chapters!$H$4:$H$203,MATCH(A117,Chapters!$A$4:$A$203,0))),0)),J116+IF(C117="BUY",N(E117),IF(C117="TRIM",-MIN(J116,ABS(N(I117))*L116),0))))</f>
        <v/>
      </c>
      <c r="K117" s="25" t="str">
        <f aca="false">IF(A117="","",IF(COUNTIF($A$4:A117,A117)=1,INDEX(Chapters!$G$4:$G$203,MATCH(A117,Chapters!$A$4:$A$203,0))+N(I117),K116+N(I117)))</f>
        <v/>
      </c>
      <c r="L117" s="24" t="n">
        <f aca="false">IF(OR(K117="",K117=0),0,J117/K117)</f>
        <v>0</v>
      </c>
      <c r="M117" s="27"/>
    </row>
    <row r="118" customFormat="false" ht="15" hidden="false" customHeight="true" outlineLevel="0" collapsed="false">
      <c r="A118" s="20"/>
      <c r="B118" s="21"/>
      <c r="C118" s="20"/>
      <c r="D118" s="22"/>
      <c r="E118" s="22"/>
      <c r="F118" s="22"/>
      <c r="G118" s="24" t="str">
        <f aca="false">IF(C118="","",E118-F118)</f>
        <v/>
      </c>
      <c r="H118" s="24" t="str">
        <f aca="false">IF(C118="BUY",-E118,IF(C118="TRIM",G118,""))</f>
        <v/>
      </c>
      <c r="I118" s="25" t="str">
        <f aca="false">IF(C118="BUY",IF(OR(D118="",G118=""),"",G118/D118),IF(C118="TRIM",IF(OR(D118="",E118=""),"",-E118/D118),""))</f>
        <v/>
      </c>
      <c r="J118" s="24" t="str">
        <f aca="false">IF(A118="","",IF(COUNTIF($A$4:A118,A118)=1,INDEX(Chapters!$K$4:$K$203,MATCH(A118,Chapters!$A$4:$A$203,0))+IF(C118="BUY",N(E118),IF(C118="TRIM",-MIN(INDEX(Chapters!$K$4:$K$203,MATCH(A118,Chapters!$A$4:$A$203,0)),ABS(N(I118))*INDEX(Chapters!$H$4:$H$203,MATCH(A118,Chapters!$A$4:$A$203,0))),0)),J117+IF(C118="BUY",N(E118),IF(C118="TRIM",-MIN(J117,ABS(N(I118))*L117),0))))</f>
        <v/>
      </c>
      <c r="K118" s="25" t="str">
        <f aca="false">IF(A118="","",IF(COUNTIF($A$4:A118,A118)=1,INDEX(Chapters!$G$4:$G$203,MATCH(A118,Chapters!$A$4:$A$203,0))+N(I118),K117+N(I118)))</f>
        <v/>
      </c>
      <c r="L118" s="24" t="n">
        <f aca="false">IF(OR(K118="",K118=0),0,J118/K118)</f>
        <v>0</v>
      </c>
      <c r="M118" s="27"/>
    </row>
    <row r="119" customFormat="false" ht="15" hidden="false" customHeight="true" outlineLevel="0" collapsed="false">
      <c r="A119" s="20"/>
      <c r="B119" s="21"/>
      <c r="C119" s="20"/>
      <c r="D119" s="22"/>
      <c r="E119" s="22"/>
      <c r="F119" s="22"/>
      <c r="G119" s="24" t="str">
        <f aca="false">IF(C119="","",E119-F119)</f>
        <v/>
      </c>
      <c r="H119" s="24" t="str">
        <f aca="false">IF(C119="BUY",-E119,IF(C119="TRIM",G119,""))</f>
        <v/>
      </c>
      <c r="I119" s="25" t="str">
        <f aca="false">IF(C119="BUY",IF(OR(D119="",G119=""),"",G119/D119),IF(C119="TRIM",IF(OR(D119="",E119=""),"",-E119/D119),""))</f>
        <v/>
      </c>
      <c r="J119" s="24" t="str">
        <f aca="false">IF(A119="","",IF(COUNTIF($A$4:A119,A119)=1,INDEX(Chapters!$K$4:$K$203,MATCH(A119,Chapters!$A$4:$A$203,0))+IF(C119="BUY",N(E119),IF(C119="TRIM",-MIN(INDEX(Chapters!$K$4:$K$203,MATCH(A119,Chapters!$A$4:$A$203,0)),ABS(N(I119))*INDEX(Chapters!$H$4:$H$203,MATCH(A119,Chapters!$A$4:$A$203,0))),0)),J118+IF(C119="BUY",N(E119),IF(C119="TRIM",-MIN(J118,ABS(N(I119))*L118),0))))</f>
        <v/>
      </c>
      <c r="K119" s="25" t="str">
        <f aca="false">IF(A119="","",IF(COUNTIF($A$4:A119,A119)=1,INDEX(Chapters!$G$4:$G$203,MATCH(A119,Chapters!$A$4:$A$203,0))+N(I119),K118+N(I119)))</f>
        <v/>
      </c>
      <c r="L119" s="24" t="n">
        <f aca="false">IF(OR(K119="",K119=0),0,J119/K119)</f>
        <v>0</v>
      </c>
      <c r="M119" s="27"/>
    </row>
    <row r="120" customFormat="false" ht="15" hidden="false" customHeight="true" outlineLevel="0" collapsed="false">
      <c r="A120" s="20"/>
      <c r="B120" s="21"/>
      <c r="C120" s="20"/>
      <c r="D120" s="22"/>
      <c r="E120" s="22"/>
      <c r="F120" s="22"/>
      <c r="G120" s="24" t="str">
        <f aca="false">IF(C120="","",E120-F120)</f>
        <v/>
      </c>
      <c r="H120" s="24" t="str">
        <f aca="false">IF(C120="BUY",-E120,IF(C120="TRIM",G120,""))</f>
        <v/>
      </c>
      <c r="I120" s="25" t="str">
        <f aca="false">IF(C120="BUY",IF(OR(D120="",G120=""),"",G120/D120),IF(C120="TRIM",IF(OR(D120="",E120=""),"",-E120/D120),""))</f>
        <v/>
      </c>
      <c r="J120" s="24" t="str">
        <f aca="false">IF(A120="","",IF(COUNTIF($A$4:A120,A120)=1,INDEX(Chapters!$K$4:$K$203,MATCH(A120,Chapters!$A$4:$A$203,0))+IF(C120="BUY",N(E120),IF(C120="TRIM",-MIN(INDEX(Chapters!$K$4:$K$203,MATCH(A120,Chapters!$A$4:$A$203,0)),ABS(N(I120))*INDEX(Chapters!$H$4:$H$203,MATCH(A120,Chapters!$A$4:$A$203,0))),0)),J119+IF(C120="BUY",N(E120),IF(C120="TRIM",-MIN(J119,ABS(N(I120))*L119),0))))</f>
        <v/>
      </c>
      <c r="K120" s="25" t="str">
        <f aca="false">IF(A120="","",IF(COUNTIF($A$4:A120,A120)=1,INDEX(Chapters!$G$4:$G$203,MATCH(A120,Chapters!$A$4:$A$203,0))+N(I120),K119+N(I120)))</f>
        <v/>
      </c>
      <c r="L120" s="24" t="n">
        <f aca="false">IF(OR(K120="",K120=0),0,J120/K120)</f>
        <v>0</v>
      </c>
      <c r="M120" s="27"/>
    </row>
    <row r="121" customFormat="false" ht="15" hidden="false" customHeight="true" outlineLevel="0" collapsed="false">
      <c r="A121" s="20"/>
      <c r="B121" s="21"/>
      <c r="C121" s="20"/>
      <c r="D121" s="22"/>
      <c r="E121" s="22"/>
      <c r="F121" s="22"/>
      <c r="G121" s="24" t="str">
        <f aca="false">IF(C121="","",E121-F121)</f>
        <v/>
      </c>
      <c r="H121" s="24" t="str">
        <f aca="false">IF(C121="BUY",-E121,IF(C121="TRIM",G121,""))</f>
        <v/>
      </c>
      <c r="I121" s="25" t="str">
        <f aca="false">IF(C121="BUY",IF(OR(D121="",G121=""),"",G121/D121),IF(C121="TRIM",IF(OR(D121="",E121=""),"",-E121/D121),""))</f>
        <v/>
      </c>
      <c r="J121" s="24" t="str">
        <f aca="false">IF(A121="","",IF(COUNTIF($A$4:A121,A121)=1,INDEX(Chapters!$K$4:$K$203,MATCH(A121,Chapters!$A$4:$A$203,0))+IF(C121="BUY",N(E121),IF(C121="TRIM",-MIN(INDEX(Chapters!$K$4:$K$203,MATCH(A121,Chapters!$A$4:$A$203,0)),ABS(N(I121))*INDEX(Chapters!$H$4:$H$203,MATCH(A121,Chapters!$A$4:$A$203,0))),0)),J120+IF(C121="BUY",N(E121),IF(C121="TRIM",-MIN(J120,ABS(N(I121))*L120),0))))</f>
        <v/>
      </c>
      <c r="K121" s="25" t="str">
        <f aca="false">IF(A121="","",IF(COUNTIF($A$4:A121,A121)=1,INDEX(Chapters!$G$4:$G$203,MATCH(A121,Chapters!$A$4:$A$203,0))+N(I121),K120+N(I121)))</f>
        <v/>
      </c>
      <c r="L121" s="24" t="n">
        <f aca="false">IF(OR(K121="",K121=0),0,J121/K121)</f>
        <v>0</v>
      </c>
      <c r="M121" s="27"/>
    </row>
    <row r="122" customFormat="false" ht="15" hidden="false" customHeight="true" outlineLevel="0" collapsed="false">
      <c r="A122" s="20"/>
      <c r="B122" s="21"/>
      <c r="C122" s="20"/>
      <c r="D122" s="22"/>
      <c r="E122" s="22"/>
      <c r="F122" s="22"/>
      <c r="G122" s="24" t="str">
        <f aca="false">IF(C122="","",E122-F122)</f>
        <v/>
      </c>
      <c r="H122" s="24" t="str">
        <f aca="false">IF(C122="BUY",-E122,IF(C122="TRIM",G122,""))</f>
        <v/>
      </c>
      <c r="I122" s="25" t="str">
        <f aca="false">IF(C122="BUY",IF(OR(D122="",G122=""),"",G122/D122),IF(C122="TRIM",IF(OR(D122="",E122=""),"",-E122/D122),""))</f>
        <v/>
      </c>
      <c r="J122" s="24" t="str">
        <f aca="false">IF(A122="","",IF(COUNTIF($A$4:A122,A122)=1,INDEX(Chapters!$K$4:$K$203,MATCH(A122,Chapters!$A$4:$A$203,0))+IF(C122="BUY",N(E122),IF(C122="TRIM",-MIN(INDEX(Chapters!$K$4:$K$203,MATCH(A122,Chapters!$A$4:$A$203,0)),ABS(N(I122))*INDEX(Chapters!$H$4:$H$203,MATCH(A122,Chapters!$A$4:$A$203,0))),0)),J121+IF(C122="BUY",N(E122),IF(C122="TRIM",-MIN(J121,ABS(N(I122))*L121),0))))</f>
        <v/>
      </c>
      <c r="K122" s="25" t="str">
        <f aca="false">IF(A122="","",IF(COUNTIF($A$4:A122,A122)=1,INDEX(Chapters!$G$4:$G$203,MATCH(A122,Chapters!$A$4:$A$203,0))+N(I122),K121+N(I122)))</f>
        <v/>
      </c>
      <c r="L122" s="24" t="n">
        <f aca="false">IF(OR(K122="",K122=0),0,J122/K122)</f>
        <v>0</v>
      </c>
      <c r="M122" s="27"/>
    </row>
    <row r="123" customFormat="false" ht="15" hidden="false" customHeight="true" outlineLevel="0" collapsed="false">
      <c r="A123" s="20"/>
      <c r="B123" s="21"/>
      <c r="C123" s="20"/>
      <c r="D123" s="22"/>
      <c r="E123" s="22"/>
      <c r="F123" s="22"/>
      <c r="G123" s="24" t="str">
        <f aca="false">IF(C123="","",E123-F123)</f>
        <v/>
      </c>
      <c r="H123" s="24" t="str">
        <f aca="false">IF(C123="BUY",-E123,IF(C123="TRIM",G123,""))</f>
        <v/>
      </c>
      <c r="I123" s="25" t="str">
        <f aca="false">IF(C123="BUY",IF(OR(D123="",G123=""),"",G123/D123),IF(C123="TRIM",IF(OR(D123="",E123=""),"",-E123/D123),""))</f>
        <v/>
      </c>
      <c r="J123" s="24" t="str">
        <f aca="false">IF(A123="","",IF(COUNTIF($A$4:A123,A123)=1,INDEX(Chapters!$K$4:$K$203,MATCH(A123,Chapters!$A$4:$A$203,0))+IF(C123="BUY",N(E123),IF(C123="TRIM",-MIN(INDEX(Chapters!$K$4:$K$203,MATCH(A123,Chapters!$A$4:$A$203,0)),ABS(N(I123))*INDEX(Chapters!$H$4:$H$203,MATCH(A123,Chapters!$A$4:$A$203,0))),0)),J122+IF(C123="BUY",N(E123),IF(C123="TRIM",-MIN(J122,ABS(N(I123))*L122),0))))</f>
        <v/>
      </c>
      <c r="K123" s="25" t="str">
        <f aca="false">IF(A123="","",IF(COUNTIF($A$4:A123,A123)=1,INDEX(Chapters!$G$4:$G$203,MATCH(A123,Chapters!$A$4:$A$203,0))+N(I123),K122+N(I123)))</f>
        <v/>
      </c>
      <c r="L123" s="24" t="n">
        <f aca="false">IF(OR(K123="",K123=0),0,J123/K123)</f>
        <v>0</v>
      </c>
      <c r="M123" s="27"/>
    </row>
    <row r="124" customFormat="false" ht="15" hidden="false" customHeight="true" outlineLevel="0" collapsed="false">
      <c r="A124" s="20"/>
      <c r="B124" s="21"/>
      <c r="C124" s="20"/>
      <c r="D124" s="22"/>
      <c r="E124" s="22"/>
      <c r="F124" s="22"/>
      <c r="G124" s="24" t="str">
        <f aca="false">IF(C124="","",E124-F124)</f>
        <v/>
      </c>
      <c r="H124" s="24" t="str">
        <f aca="false">IF(C124="BUY",-E124,IF(C124="TRIM",G124,""))</f>
        <v/>
      </c>
      <c r="I124" s="25" t="str">
        <f aca="false">IF(C124="BUY",IF(OR(D124="",G124=""),"",G124/D124),IF(C124="TRIM",IF(OR(D124="",E124=""),"",-E124/D124),""))</f>
        <v/>
      </c>
      <c r="J124" s="24" t="str">
        <f aca="false">IF(A124="","",IF(COUNTIF($A$4:A124,A124)=1,INDEX(Chapters!$K$4:$K$203,MATCH(A124,Chapters!$A$4:$A$203,0))+IF(C124="BUY",N(E124),IF(C124="TRIM",-MIN(INDEX(Chapters!$K$4:$K$203,MATCH(A124,Chapters!$A$4:$A$203,0)),ABS(N(I124))*INDEX(Chapters!$H$4:$H$203,MATCH(A124,Chapters!$A$4:$A$203,0))),0)),J123+IF(C124="BUY",N(E124),IF(C124="TRIM",-MIN(J123,ABS(N(I124))*L123),0))))</f>
        <v/>
      </c>
      <c r="K124" s="25" t="str">
        <f aca="false">IF(A124="","",IF(COUNTIF($A$4:A124,A124)=1,INDEX(Chapters!$G$4:$G$203,MATCH(A124,Chapters!$A$4:$A$203,0))+N(I124),K123+N(I124)))</f>
        <v/>
      </c>
      <c r="L124" s="24" t="n">
        <f aca="false">IF(OR(K124="",K124=0),0,J124/K124)</f>
        <v>0</v>
      </c>
      <c r="M124" s="27"/>
    </row>
    <row r="125" customFormat="false" ht="15" hidden="false" customHeight="true" outlineLevel="0" collapsed="false">
      <c r="A125" s="20"/>
      <c r="B125" s="21"/>
      <c r="C125" s="20"/>
      <c r="D125" s="22"/>
      <c r="E125" s="22"/>
      <c r="F125" s="22"/>
      <c r="G125" s="24" t="str">
        <f aca="false">IF(C125="","",E125-F125)</f>
        <v/>
      </c>
      <c r="H125" s="24" t="str">
        <f aca="false">IF(C125="BUY",-E125,IF(C125="TRIM",G125,""))</f>
        <v/>
      </c>
      <c r="I125" s="25" t="str">
        <f aca="false">IF(C125="BUY",IF(OR(D125="",G125=""),"",G125/D125),IF(C125="TRIM",IF(OR(D125="",E125=""),"",-E125/D125),""))</f>
        <v/>
      </c>
      <c r="J125" s="24" t="str">
        <f aca="false">IF(A125="","",IF(COUNTIF($A$4:A125,A125)=1,INDEX(Chapters!$K$4:$K$203,MATCH(A125,Chapters!$A$4:$A$203,0))+IF(C125="BUY",N(E125),IF(C125="TRIM",-MIN(INDEX(Chapters!$K$4:$K$203,MATCH(A125,Chapters!$A$4:$A$203,0)),ABS(N(I125))*INDEX(Chapters!$H$4:$H$203,MATCH(A125,Chapters!$A$4:$A$203,0))),0)),J124+IF(C125="BUY",N(E125),IF(C125="TRIM",-MIN(J124,ABS(N(I125))*L124),0))))</f>
        <v/>
      </c>
      <c r="K125" s="25" t="str">
        <f aca="false">IF(A125="","",IF(COUNTIF($A$4:A125,A125)=1,INDEX(Chapters!$G$4:$G$203,MATCH(A125,Chapters!$A$4:$A$203,0))+N(I125),K124+N(I125)))</f>
        <v/>
      </c>
      <c r="L125" s="24" t="n">
        <f aca="false">IF(OR(K125="",K125=0),0,J125/K125)</f>
        <v>0</v>
      </c>
      <c r="M125" s="27"/>
    </row>
    <row r="126" customFormat="false" ht="15" hidden="false" customHeight="true" outlineLevel="0" collapsed="false">
      <c r="A126" s="20"/>
      <c r="B126" s="21"/>
      <c r="C126" s="20"/>
      <c r="D126" s="22"/>
      <c r="E126" s="22"/>
      <c r="F126" s="22"/>
      <c r="G126" s="24" t="str">
        <f aca="false">IF(C126="","",E126-F126)</f>
        <v/>
      </c>
      <c r="H126" s="24" t="str">
        <f aca="false">IF(C126="BUY",-E126,IF(C126="TRIM",G126,""))</f>
        <v/>
      </c>
      <c r="I126" s="25" t="str">
        <f aca="false">IF(C126="BUY",IF(OR(D126="",G126=""),"",G126/D126),IF(C126="TRIM",IF(OR(D126="",E126=""),"",-E126/D126),""))</f>
        <v/>
      </c>
      <c r="J126" s="24" t="str">
        <f aca="false">IF(A126="","",IF(COUNTIF($A$4:A126,A126)=1,INDEX(Chapters!$K$4:$K$203,MATCH(A126,Chapters!$A$4:$A$203,0))+IF(C126="BUY",N(E126),IF(C126="TRIM",-MIN(INDEX(Chapters!$K$4:$K$203,MATCH(A126,Chapters!$A$4:$A$203,0)),ABS(N(I126))*INDEX(Chapters!$H$4:$H$203,MATCH(A126,Chapters!$A$4:$A$203,0))),0)),J125+IF(C126="BUY",N(E126),IF(C126="TRIM",-MIN(J125,ABS(N(I126))*L125),0))))</f>
        <v/>
      </c>
      <c r="K126" s="25" t="str">
        <f aca="false">IF(A126="","",IF(COUNTIF($A$4:A126,A126)=1,INDEX(Chapters!$G$4:$G$203,MATCH(A126,Chapters!$A$4:$A$203,0))+N(I126),K125+N(I126)))</f>
        <v/>
      </c>
      <c r="L126" s="24" t="n">
        <f aca="false">IF(OR(K126="",K126=0),0,J126/K126)</f>
        <v>0</v>
      </c>
      <c r="M126" s="27"/>
    </row>
    <row r="127" customFormat="false" ht="15" hidden="false" customHeight="true" outlineLevel="0" collapsed="false">
      <c r="A127" s="20"/>
      <c r="B127" s="21"/>
      <c r="C127" s="20"/>
      <c r="D127" s="22"/>
      <c r="E127" s="22"/>
      <c r="F127" s="22"/>
      <c r="G127" s="24" t="str">
        <f aca="false">IF(C127="","",E127-F127)</f>
        <v/>
      </c>
      <c r="H127" s="24" t="str">
        <f aca="false">IF(C127="BUY",-E127,IF(C127="TRIM",G127,""))</f>
        <v/>
      </c>
      <c r="I127" s="25" t="str">
        <f aca="false">IF(C127="BUY",IF(OR(D127="",G127=""),"",G127/D127),IF(C127="TRIM",IF(OR(D127="",E127=""),"",-E127/D127),""))</f>
        <v/>
      </c>
      <c r="J127" s="24" t="str">
        <f aca="false">IF(A127="","",IF(COUNTIF($A$4:A127,A127)=1,INDEX(Chapters!$K$4:$K$203,MATCH(A127,Chapters!$A$4:$A$203,0))+IF(C127="BUY",N(E127),IF(C127="TRIM",-MIN(INDEX(Chapters!$K$4:$K$203,MATCH(A127,Chapters!$A$4:$A$203,0)),ABS(N(I127))*INDEX(Chapters!$H$4:$H$203,MATCH(A127,Chapters!$A$4:$A$203,0))),0)),J126+IF(C127="BUY",N(E127),IF(C127="TRIM",-MIN(J126,ABS(N(I127))*L126),0))))</f>
        <v/>
      </c>
      <c r="K127" s="25" t="str">
        <f aca="false">IF(A127="","",IF(COUNTIF($A$4:A127,A127)=1,INDEX(Chapters!$G$4:$G$203,MATCH(A127,Chapters!$A$4:$A$203,0))+N(I127),K126+N(I127)))</f>
        <v/>
      </c>
      <c r="L127" s="24" t="n">
        <f aca="false">IF(OR(K127="",K127=0),0,J127/K127)</f>
        <v>0</v>
      </c>
      <c r="M127" s="27"/>
    </row>
    <row r="128" customFormat="false" ht="15" hidden="false" customHeight="true" outlineLevel="0" collapsed="false">
      <c r="A128" s="20"/>
      <c r="B128" s="21"/>
      <c r="C128" s="20"/>
      <c r="D128" s="22"/>
      <c r="E128" s="22"/>
      <c r="F128" s="22"/>
      <c r="G128" s="24" t="str">
        <f aca="false">IF(C128="","",E128-F128)</f>
        <v/>
      </c>
      <c r="H128" s="24" t="str">
        <f aca="false">IF(C128="BUY",-E128,IF(C128="TRIM",G128,""))</f>
        <v/>
      </c>
      <c r="I128" s="25" t="str">
        <f aca="false">IF(C128="BUY",IF(OR(D128="",G128=""),"",G128/D128),IF(C128="TRIM",IF(OR(D128="",E128=""),"",-E128/D128),""))</f>
        <v/>
      </c>
      <c r="J128" s="24" t="str">
        <f aca="false">IF(A128="","",IF(COUNTIF($A$4:A128,A128)=1,INDEX(Chapters!$K$4:$K$203,MATCH(A128,Chapters!$A$4:$A$203,0))+IF(C128="BUY",N(E128),IF(C128="TRIM",-MIN(INDEX(Chapters!$K$4:$K$203,MATCH(A128,Chapters!$A$4:$A$203,0)),ABS(N(I128))*INDEX(Chapters!$H$4:$H$203,MATCH(A128,Chapters!$A$4:$A$203,0))),0)),J127+IF(C128="BUY",N(E128),IF(C128="TRIM",-MIN(J127,ABS(N(I128))*L127),0))))</f>
        <v/>
      </c>
      <c r="K128" s="25" t="str">
        <f aca="false">IF(A128="","",IF(COUNTIF($A$4:A128,A128)=1,INDEX(Chapters!$G$4:$G$203,MATCH(A128,Chapters!$A$4:$A$203,0))+N(I128),K127+N(I128)))</f>
        <v/>
      </c>
      <c r="L128" s="24" t="n">
        <f aca="false">IF(OR(K128="",K128=0),0,J128/K128)</f>
        <v>0</v>
      </c>
      <c r="M128" s="27"/>
    </row>
    <row r="129" customFormat="false" ht="15" hidden="false" customHeight="true" outlineLevel="0" collapsed="false">
      <c r="A129" s="20"/>
      <c r="B129" s="21"/>
      <c r="C129" s="20"/>
      <c r="D129" s="22"/>
      <c r="E129" s="22"/>
      <c r="F129" s="22"/>
      <c r="G129" s="24" t="str">
        <f aca="false">IF(C129="","",E129-F129)</f>
        <v/>
      </c>
      <c r="H129" s="24" t="str">
        <f aca="false">IF(C129="BUY",-E129,IF(C129="TRIM",G129,""))</f>
        <v/>
      </c>
      <c r="I129" s="25" t="str">
        <f aca="false">IF(C129="BUY",IF(OR(D129="",G129=""),"",G129/D129),IF(C129="TRIM",IF(OR(D129="",E129=""),"",-E129/D129),""))</f>
        <v/>
      </c>
      <c r="J129" s="24" t="str">
        <f aca="false">IF(A129="","",IF(COUNTIF($A$4:A129,A129)=1,INDEX(Chapters!$K$4:$K$203,MATCH(A129,Chapters!$A$4:$A$203,0))+IF(C129="BUY",N(E129),IF(C129="TRIM",-MIN(INDEX(Chapters!$K$4:$K$203,MATCH(A129,Chapters!$A$4:$A$203,0)),ABS(N(I129))*INDEX(Chapters!$H$4:$H$203,MATCH(A129,Chapters!$A$4:$A$203,0))),0)),J128+IF(C129="BUY",N(E129),IF(C129="TRIM",-MIN(J128,ABS(N(I129))*L128),0))))</f>
        <v/>
      </c>
      <c r="K129" s="25" t="str">
        <f aca="false">IF(A129="","",IF(COUNTIF($A$4:A129,A129)=1,INDEX(Chapters!$G$4:$G$203,MATCH(A129,Chapters!$A$4:$A$203,0))+N(I129),K128+N(I129)))</f>
        <v/>
      </c>
      <c r="L129" s="24" t="n">
        <f aca="false">IF(OR(K129="",K129=0),0,J129/K129)</f>
        <v>0</v>
      </c>
      <c r="M129" s="27"/>
    </row>
    <row r="130" customFormat="false" ht="15" hidden="false" customHeight="true" outlineLevel="0" collapsed="false">
      <c r="A130" s="20"/>
      <c r="B130" s="21"/>
      <c r="C130" s="20"/>
      <c r="D130" s="22"/>
      <c r="E130" s="22"/>
      <c r="F130" s="22"/>
      <c r="G130" s="24" t="str">
        <f aca="false">IF(C130="","",E130-F130)</f>
        <v/>
      </c>
      <c r="H130" s="24" t="str">
        <f aca="false">IF(C130="BUY",-E130,IF(C130="TRIM",G130,""))</f>
        <v/>
      </c>
      <c r="I130" s="25" t="str">
        <f aca="false">IF(C130="BUY",IF(OR(D130="",G130=""),"",G130/D130),IF(C130="TRIM",IF(OR(D130="",E130=""),"",-E130/D130),""))</f>
        <v/>
      </c>
      <c r="J130" s="24" t="str">
        <f aca="false">IF(A130="","",IF(COUNTIF($A$4:A130,A130)=1,INDEX(Chapters!$K$4:$K$203,MATCH(A130,Chapters!$A$4:$A$203,0))+IF(C130="BUY",N(E130),IF(C130="TRIM",-MIN(INDEX(Chapters!$K$4:$K$203,MATCH(A130,Chapters!$A$4:$A$203,0)),ABS(N(I130))*INDEX(Chapters!$H$4:$H$203,MATCH(A130,Chapters!$A$4:$A$203,0))),0)),J129+IF(C130="BUY",N(E130),IF(C130="TRIM",-MIN(J129,ABS(N(I130))*L129),0))))</f>
        <v/>
      </c>
      <c r="K130" s="25" t="str">
        <f aca="false">IF(A130="","",IF(COUNTIF($A$4:A130,A130)=1,INDEX(Chapters!$G$4:$G$203,MATCH(A130,Chapters!$A$4:$A$203,0))+N(I130),K129+N(I130)))</f>
        <v/>
      </c>
      <c r="L130" s="24" t="n">
        <f aca="false">IF(OR(K130="",K130=0),0,J130/K130)</f>
        <v>0</v>
      </c>
      <c r="M130" s="27"/>
    </row>
    <row r="131" customFormat="false" ht="15" hidden="false" customHeight="true" outlineLevel="0" collapsed="false">
      <c r="A131" s="20"/>
      <c r="B131" s="21"/>
      <c r="C131" s="20"/>
      <c r="D131" s="22"/>
      <c r="E131" s="22"/>
      <c r="F131" s="22"/>
      <c r="G131" s="24" t="str">
        <f aca="false">IF(C131="","",E131-F131)</f>
        <v/>
      </c>
      <c r="H131" s="24" t="str">
        <f aca="false">IF(C131="BUY",-E131,IF(C131="TRIM",G131,""))</f>
        <v/>
      </c>
      <c r="I131" s="25" t="str">
        <f aca="false">IF(C131="BUY",IF(OR(D131="",G131=""),"",G131/D131),IF(C131="TRIM",IF(OR(D131="",E131=""),"",-E131/D131),""))</f>
        <v/>
      </c>
      <c r="J131" s="24" t="str">
        <f aca="false">IF(A131="","",IF(COUNTIF($A$4:A131,A131)=1,INDEX(Chapters!$K$4:$K$203,MATCH(A131,Chapters!$A$4:$A$203,0))+IF(C131="BUY",N(E131),IF(C131="TRIM",-MIN(INDEX(Chapters!$K$4:$K$203,MATCH(A131,Chapters!$A$4:$A$203,0)),ABS(N(I131))*INDEX(Chapters!$H$4:$H$203,MATCH(A131,Chapters!$A$4:$A$203,0))),0)),J130+IF(C131="BUY",N(E131),IF(C131="TRIM",-MIN(J130,ABS(N(I131))*L130),0))))</f>
        <v/>
      </c>
      <c r="K131" s="25" t="str">
        <f aca="false">IF(A131="","",IF(COUNTIF($A$4:A131,A131)=1,INDEX(Chapters!$G$4:$G$203,MATCH(A131,Chapters!$A$4:$A$203,0))+N(I131),K130+N(I131)))</f>
        <v/>
      </c>
      <c r="L131" s="24" t="n">
        <f aca="false">IF(OR(K131="",K131=0),0,J131/K131)</f>
        <v>0</v>
      </c>
      <c r="M131" s="27"/>
    </row>
    <row r="132" customFormat="false" ht="15" hidden="false" customHeight="true" outlineLevel="0" collapsed="false">
      <c r="A132" s="20"/>
      <c r="B132" s="21"/>
      <c r="C132" s="20"/>
      <c r="D132" s="22"/>
      <c r="E132" s="22"/>
      <c r="F132" s="22"/>
      <c r="G132" s="24" t="str">
        <f aca="false">IF(C132="","",E132-F132)</f>
        <v/>
      </c>
      <c r="H132" s="24" t="str">
        <f aca="false">IF(C132="BUY",-E132,IF(C132="TRIM",G132,""))</f>
        <v/>
      </c>
      <c r="I132" s="25" t="str">
        <f aca="false">IF(C132="BUY",IF(OR(D132="",G132=""),"",G132/D132),IF(C132="TRIM",IF(OR(D132="",E132=""),"",-E132/D132),""))</f>
        <v/>
      </c>
      <c r="J132" s="24" t="str">
        <f aca="false">IF(A132="","",IF(COUNTIF($A$4:A132,A132)=1,INDEX(Chapters!$K$4:$K$203,MATCH(A132,Chapters!$A$4:$A$203,0))+IF(C132="BUY",N(E132),IF(C132="TRIM",-MIN(INDEX(Chapters!$K$4:$K$203,MATCH(A132,Chapters!$A$4:$A$203,0)),ABS(N(I132))*INDEX(Chapters!$H$4:$H$203,MATCH(A132,Chapters!$A$4:$A$203,0))),0)),J131+IF(C132="BUY",N(E132),IF(C132="TRIM",-MIN(J131,ABS(N(I132))*L131),0))))</f>
        <v/>
      </c>
      <c r="K132" s="25" t="str">
        <f aca="false">IF(A132="","",IF(COUNTIF($A$4:A132,A132)=1,INDEX(Chapters!$G$4:$G$203,MATCH(A132,Chapters!$A$4:$A$203,0))+N(I132),K131+N(I132)))</f>
        <v/>
      </c>
      <c r="L132" s="24" t="n">
        <f aca="false">IF(OR(K132="",K132=0),0,J132/K132)</f>
        <v>0</v>
      </c>
      <c r="M132" s="27"/>
    </row>
    <row r="133" customFormat="false" ht="15" hidden="false" customHeight="true" outlineLevel="0" collapsed="false">
      <c r="A133" s="20"/>
      <c r="B133" s="21"/>
      <c r="C133" s="20"/>
      <c r="D133" s="22"/>
      <c r="E133" s="22"/>
      <c r="F133" s="22"/>
      <c r="G133" s="24" t="str">
        <f aca="false">IF(C133="","",E133-F133)</f>
        <v/>
      </c>
      <c r="H133" s="24" t="str">
        <f aca="false">IF(C133="BUY",-E133,IF(C133="TRIM",G133,""))</f>
        <v/>
      </c>
      <c r="I133" s="25" t="str">
        <f aca="false">IF(C133="BUY",IF(OR(D133="",G133=""),"",G133/D133),IF(C133="TRIM",IF(OR(D133="",E133=""),"",-E133/D133),""))</f>
        <v/>
      </c>
      <c r="J133" s="24" t="str">
        <f aca="false">IF(A133="","",IF(COUNTIF($A$4:A133,A133)=1,INDEX(Chapters!$K$4:$K$203,MATCH(A133,Chapters!$A$4:$A$203,0))+IF(C133="BUY",N(E133),IF(C133="TRIM",-MIN(INDEX(Chapters!$K$4:$K$203,MATCH(A133,Chapters!$A$4:$A$203,0)),ABS(N(I133))*INDEX(Chapters!$H$4:$H$203,MATCH(A133,Chapters!$A$4:$A$203,0))),0)),J132+IF(C133="BUY",N(E133),IF(C133="TRIM",-MIN(J132,ABS(N(I133))*L132),0))))</f>
        <v/>
      </c>
      <c r="K133" s="25" t="str">
        <f aca="false">IF(A133="","",IF(COUNTIF($A$4:A133,A133)=1,INDEX(Chapters!$G$4:$G$203,MATCH(A133,Chapters!$A$4:$A$203,0))+N(I133),K132+N(I133)))</f>
        <v/>
      </c>
      <c r="L133" s="24" t="n">
        <f aca="false">IF(OR(K133="",K133=0),0,J133/K133)</f>
        <v>0</v>
      </c>
      <c r="M133" s="27"/>
    </row>
    <row r="134" customFormat="false" ht="15" hidden="false" customHeight="true" outlineLevel="0" collapsed="false">
      <c r="A134" s="20"/>
      <c r="B134" s="21"/>
      <c r="C134" s="20"/>
      <c r="D134" s="22"/>
      <c r="E134" s="22"/>
      <c r="F134" s="22"/>
      <c r="G134" s="24" t="str">
        <f aca="false">IF(C134="","",E134-F134)</f>
        <v/>
      </c>
      <c r="H134" s="24" t="str">
        <f aca="false">IF(C134="BUY",-E134,IF(C134="TRIM",G134,""))</f>
        <v/>
      </c>
      <c r="I134" s="25" t="str">
        <f aca="false">IF(C134="BUY",IF(OR(D134="",G134=""),"",G134/D134),IF(C134="TRIM",IF(OR(D134="",E134=""),"",-E134/D134),""))</f>
        <v/>
      </c>
      <c r="J134" s="24" t="str">
        <f aca="false">IF(A134="","",IF(COUNTIF($A$4:A134,A134)=1,INDEX(Chapters!$K$4:$K$203,MATCH(A134,Chapters!$A$4:$A$203,0))+IF(C134="BUY",N(E134),IF(C134="TRIM",-MIN(INDEX(Chapters!$K$4:$K$203,MATCH(A134,Chapters!$A$4:$A$203,0)),ABS(N(I134))*INDEX(Chapters!$H$4:$H$203,MATCH(A134,Chapters!$A$4:$A$203,0))),0)),J133+IF(C134="BUY",N(E134),IF(C134="TRIM",-MIN(J133,ABS(N(I134))*L133),0))))</f>
        <v/>
      </c>
      <c r="K134" s="25" t="str">
        <f aca="false">IF(A134="","",IF(COUNTIF($A$4:A134,A134)=1,INDEX(Chapters!$G$4:$G$203,MATCH(A134,Chapters!$A$4:$A$203,0))+N(I134),K133+N(I134)))</f>
        <v/>
      </c>
      <c r="L134" s="24" t="n">
        <f aca="false">IF(OR(K134="",K134=0),0,J134/K134)</f>
        <v>0</v>
      </c>
      <c r="M134" s="27"/>
    </row>
    <row r="135" customFormat="false" ht="15" hidden="false" customHeight="true" outlineLevel="0" collapsed="false">
      <c r="A135" s="20"/>
      <c r="B135" s="21"/>
      <c r="C135" s="20"/>
      <c r="D135" s="22"/>
      <c r="E135" s="22"/>
      <c r="F135" s="22"/>
      <c r="G135" s="24" t="str">
        <f aca="false">IF(C135="","",E135-F135)</f>
        <v/>
      </c>
      <c r="H135" s="24" t="str">
        <f aca="false">IF(C135="BUY",-E135,IF(C135="TRIM",G135,""))</f>
        <v/>
      </c>
      <c r="I135" s="25" t="str">
        <f aca="false">IF(C135="BUY",IF(OR(D135="",G135=""),"",G135/D135),IF(C135="TRIM",IF(OR(D135="",E135=""),"",-E135/D135),""))</f>
        <v/>
      </c>
      <c r="J135" s="24" t="str">
        <f aca="false">IF(A135="","",IF(COUNTIF($A$4:A135,A135)=1,INDEX(Chapters!$K$4:$K$203,MATCH(A135,Chapters!$A$4:$A$203,0))+IF(C135="BUY",N(E135),IF(C135="TRIM",-MIN(INDEX(Chapters!$K$4:$K$203,MATCH(A135,Chapters!$A$4:$A$203,0)),ABS(N(I135))*INDEX(Chapters!$H$4:$H$203,MATCH(A135,Chapters!$A$4:$A$203,0))),0)),J134+IF(C135="BUY",N(E135),IF(C135="TRIM",-MIN(J134,ABS(N(I135))*L134),0))))</f>
        <v/>
      </c>
      <c r="K135" s="25" t="str">
        <f aca="false">IF(A135="","",IF(COUNTIF($A$4:A135,A135)=1,INDEX(Chapters!$G$4:$G$203,MATCH(A135,Chapters!$A$4:$A$203,0))+N(I135),K134+N(I135)))</f>
        <v/>
      </c>
      <c r="L135" s="24" t="n">
        <f aca="false">IF(OR(K135="",K135=0),0,J135/K135)</f>
        <v>0</v>
      </c>
      <c r="M135" s="27"/>
    </row>
    <row r="136" customFormat="false" ht="15" hidden="false" customHeight="true" outlineLevel="0" collapsed="false">
      <c r="A136" s="20"/>
      <c r="B136" s="21"/>
      <c r="C136" s="20"/>
      <c r="D136" s="22"/>
      <c r="E136" s="22"/>
      <c r="F136" s="22"/>
      <c r="G136" s="24" t="str">
        <f aca="false">IF(C136="","",E136-F136)</f>
        <v/>
      </c>
      <c r="H136" s="24" t="str">
        <f aca="false">IF(C136="BUY",-E136,IF(C136="TRIM",G136,""))</f>
        <v/>
      </c>
      <c r="I136" s="25" t="str">
        <f aca="false">IF(C136="BUY",IF(OR(D136="",G136=""),"",G136/D136),IF(C136="TRIM",IF(OR(D136="",E136=""),"",-E136/D136),""))</f>
        <v/>
      </c>
      <c r="J136" s="24" t="str">
        <f aca="false">IF(A136="","",IF(COUNTIF($A$4:A136,A136)=1,INDEX(Chapters!$K$4:$K$203,MATCH(A136,Chapters!$A$4:$A$203,0))+IF(C136="BUY",N(E136),IF(C136="TRIM",-MIN(INDEX(Chapters!$K$4:$K$203,MATCH(A136,Chapters!$A$4:$A$203,0)),ABS(N(I136))*INDEX(Chapters!$H$4:$H$203,MATCH(A136,Chapters!$A$4:$A$203,0))),0)),J135+IF(C136="BUY",N(E136),IF(C136="TRIM",-MIN(J135,ABS(N(I136))*L135),0))))</f>
        <v/>
      </c>
      <c r="K136" s="25" t="str">
        <f aca="false">IF(A136="","",IF(COUNTIF($A$4:A136,A136)=1,INDEX(Chapters!$G$4:$G$203,MATCH(A136,Chapters!$A$4:$A$203,0))+N(I136),K135+N(I136)))</f>
        <v/>
      </c>
      <c r="L136" s="24" t="n">
        <f aca="false">IF(OR(K136="",K136=0),0,J136/K136)</f>
        <v>0</v>
      </c>
      <c r="M136" s="27"/>
    </row>
    <row r="137" customFormat="false" ht="15" hidden="false" customHeight="true" outlineLevel="0" collapsed="false">
      <c r="A137" s="20"/>
      <c r="B137" s="21"/>
      <c r="C137" s="20"/>
      <c r="D137" s="22"/>
      <c r="E137" s="22"/>
      <c r="F137" s="22"/>
      <c r="G137" s="24" t="str">
        <f aca="false">IF(C137="","",E137-F137)</f>
        <v/>
      </c>
      <c r="H137" s="24" t="str">
        <f aca="false">IF(C137="BUY",-E137,IF(C137="TRIM",G137,""))</f>
        <v/>
      </c>
      <c r="I137" s="25" t="str">
        <f aca="false">IF(C137="BUY",IF(OR(D137="",G137=""),"",G137/D137),IF(C137="TRIM",IF(OR(D137="",E137=""),"",-E137/D137),""))</f>
        <v/>
      </c>
      <c r="J137" s="24" t="str">
        <f aca="false">IF(A137="","",IF(COUNTIF($A$4:A137,A137)=1,INDEX(Chapters!$K$4:$K$203,MATCH(A137,Chapters!$A$4:$A$203,0))+IF(C137="BUY",N(E137),IF(C137="TRIM",-MIN(INDEX(Chapters!$K$4:$K$203,MATCH(A137,Chapters!$A$4:$A$203,0)),ABS(N(I137))*INDEX(Chapters!$H$4:$H$203,MATCH(A137,Chapters!$A$4:$A$203,0))),0)),J136+IF(C137="BUY",N(E137),IF(C137="TRIM",-MIN(J136,ABS(N(I137))*L136),0))))</f>
        <v/>
      </c>
      <c r="K137" s="25" t="str">
        <f aca="false">IF(A137="","",IF(COUNTIF($A$4:A137,A137)=1,INDEX(Chapters!$G$4:$G$203,MATCH(A137,Chapters!$A$4:$A$203,0))+N(I137),K136+N(I137)))</f>
        <v/>
      </c>
      <c r="L137" s="24" t="n">
        <f aca="false">IF(OR(K137="",K137=0),0,J137/K137)</f>
        <v>0</v>
      </c>
      <c r="M137" s="27"/>
    </row>
    <row r="138" customFormat="false" ht="15" hidden="false" customHeight="true" outlineLevel="0" collapsed="false">
      <c r="A138" s="20"/>
      <c r="B138" s="21"/>
      <c r="C138" s="20"/>
      <c r="D138" s="22"/>
      <c r="E138" s="22"/>
      <c r="F138" s="22"/>
      <c r="G138" s="24" t="str">
        <f aca="false">IF(C138="","",E138-F138)</f>
        <v/>
      </c>
      <c r="H138" s="24" t="str">
        <f aca="false">IF(C138="BUY",-E138,IF(C138="TRIM",G138,""))</f>
        <v/>
      </c>
      <c r="I138" s="25" t="str">
        <f aca="false">IF(C138="BUY",IF(OR(D138="",G138=""),"",G138/D138),IF(C138="TRIM",IF(OR(D138="",E138=""),"",-E138/D138),""))</f>
        <v/>
      </c>
      <c r="J138" s="24" t="str">
        <f aca="false">IF(A138="","",IF(COUNTIF($A$4:A138,A138)=1,INDEX(Chapters!$K$4:$K$203,MATCH(A138,Chapters!$A$4:$A$203,0))+IF(C138="BUY",N(E138),IF(C138="TRIM",-MIN(INDEX(Chapters!$K$4:$K$203,MATCH(A138,Chapters!$A$4:$A$203,0)),ABS(N(I138))*INDEX(Chapters!$H$4:$H$203,MATCH(A138,Chapters!$A$4:$A$203,0))),0)),J137+IF(C138="BUY",N(E138),IF(C138="TRIM",-MIN(J137,ABS(N(I138))*L137),0))))</f>
        <v/>
      </c>
      <c r="K138" s="25" t="str">
        <f aca="false">IF(A138="","",IF(COUNTIF($A$4:A138,A138)=1,INDEX(Chapters!$G$4:$G$203,MATCH(A138,Chapters!$A$4:$A$203,0))+N(I138),K137+N(I138)))</f>
        <v/>
      </c>
      <c r="L138" s="24" t="n">
        <f aca="false">IF(OR(K138="",K138=0),0,J138/K138)</f>
        <v>0</v>
      </c>
      <c r="M138" s="27"/>
    </row>
    <row r="139" customFormat="false" ht="15" hidden="false" customHeight="true" outlineLevel="0" collapsed="false">
      <c r="A139" s="20"/>
      <c r="B139" s="21"/>
      <c r="C139" s="20"/>
      <c r="D139" s="22"/>
      <c r="E139" s="22"/>
      <c r="F139" s="22"/>
      <c r="G139" s="24" t="str">
        <f aca="false">IF(C139="","",E139-F139)</f>
        <v/>
      </c>
      <c r="H139" s="24" t="str">
        <f aca="false">IF(C139="BUY",-E139,IF(C139="TRIM",G139,""))</f>
        <v/>
      </c>
      <c r="I139" s="25" t="str">
        <f aca="false">IF(C139="BUY",IF(OR(D139="",G139=""),"",G139/D139),IF(C139="TRIM",IF(OR(D139="",E139=""),"",-E139/D139),""))</f>
        <v/>
      </c>
      <c r="J139" s="24" t="str">
        <f aca="false">IF(A139="","",IF(COUNTIF($A$4:A139,A139)=1,INDEX(Chapters!$K$4:$K$203,MATCH(A139,Chapters!$A$4:$A$203,0))+IF(C139="BUY",N(E139),IF(C139="TRIM",-MIN(INDEX(Chapters!$K$4:$K$203,MATCH(A139,Chapters!$A$4:$A$203,0)),ABS(N(I139))*INDEX(Chapters!$H$4:$H$203,MATCH(A139,Chapters!$A$4:$A$203,0))),0)),J138+IF(C139="BUY",N(E139),IF(C139="TRIM",-MIN(J138,ABS(N(I139))*L138),0))))</f>
        <v/>
      </c>
      <c r="K139" s="25" t="str">
        <f aca="false">IF(A139="","",IF(COUNTIF($A$4:A139,A139)=1,INDEX(Chapters!$G$4:$G$203,MATCH(A139,Chapters!$A$4:$A$203,0))+N(I139),K138+N(I139)))</f>
        <v/>
      </c>
      <c r="L139" s="24" t="n">
        <f aca="false">IF(OR(K139="",K139=0),0,J139/K139)</f>
        <v>0</v>
      </c>
      <c r="M139" s="27"/>
    </row>
    <row r="140" customFormat="false" ht="15" hidden="false" customHeight="true" outlineLevel="0" collapsed="false">
      <c r="A140" s="20"/>
      <c r="B140" s="21"/>
      <c r="C140" s="20"/>
      <c r="D140" s="22"/>
      <c r="E140" s="22"/>
      <c r="F140" s="22"/>
      <c r="G140" s="24" t="str">
        <f aca="false">IF(C140="","",E140-F140)</f>
        <v/>
      </c>
      <c r="H140" s="24" t="str">
        <f aca="false">IF(C140="BUY",-E140,IF(C140="TRIM",G140,""))</f>
        <v/>
      </c>
      <c r="I140" s="25" t="str">
        <f aca="false">IF(C140="BUY",IF(OR(D140="",G140=""),"",G140/D140),IF(C140="TRIM",IF(OR(D140="",E140=""),"",-E140/D140),""))</f>
        <v/>
      </c>
      <c r="J140" s="24" t="str">
        <f aca="false">IF(A140="","",IF(COUNTIF($A$4:A140,A140)=1,INDEX(Chapters!$K$4:$K$203,MATCH(A140,Chapters!$A$4:$A$203,0))+IF(C140="BUY",N(E140),IF(C140="TRIM",-MIN(INDEX(Chapters!$K$4:$K$203,MATCH(A140,Chapters!$A$4:$A$203,0)),ABS(N(I140))*INDEX(Chapters!$H$4:$H$203,MATCH(A140,Chapters!$A$4:$A$203,0))),0)),J139+IF(C140="BUY",N(E140),IF(C140="TRIM",-MIN(J139,ABS(N(I140))*L139),0))))</f>
        <v/>
      </c>
      <c r="K140" s="25" t="str">
        <f aca="false">IF(A140="","",IF(COUNTIF($A$4:A140,A140)=1,INDEX(Chapters!$G$4:$G$203,MATCH(A140,Chapters!$A$4:$A$203,0))+N(I140),K139+N(I140)))</f>
        <v/>
      </c>
      <c r="L140" s="24" t="n">
        <f aca="false">IF(OR(K140="",K140=0),0,J140/K140)</f>
        <v>0</v>
      </c>
      <c r="M140" s="27"/>
    </row>
    <row r="141" customFormat="false" ht="15" hidden="false" customHeight="true" outlineLevel="0" collapsed="false">
      <c r="A141" s="20"/>
      <c r="B141" s="21"/>
      <c r="C141" s="20"/>
      <c r="D141" s="22"/>
      <c r="E141" s="22"/>
      <c r="F141" s="22"/>
      <c r="G141" s="24" t="str">
        <f aca="false">IF(C141="","",E141-F141)</f>
        <v/>
      </c>
      <c r="H141" s="24" t="str">
        <f aca="false">IF(C141="BUY",-E141,IF(C141="TRIM",G141,""))</f>
        <v/>
      </c>
      <c r="I141" s="25" t="str">
        <f aca="false">IF(C141="BUY",IF(OR(D141="",G141=""),"",G141/D141),IF(C141="TRIM",IF(OR(D141="",E141=""),"",-E141/D141),""))</f>
        <v/>
      </c>
      <c r="J141" s="24" t="str">
        <f aca="false">IF(A141="","",IF(COUNTIF($A$4:A141,A141)=1,INDEX(Chapters!$K$4:$K$203,MATCH(A141,Chapters!$A$4:$A$203,0))+IF(C141="BUY",N(E141),IF(C141="TRIM",-MIN(INDEX(Chapters!$K$4:$K$203,MATCH(A141,Chapters!$A$4:$A$203,0)),ABS(N(I141))*INDEX(Chapters!$H$4:$H$203,MATCH(A141,Chapters!$A$4:$A$203,0))),0)),J140+IF(C141="BUY",N(E141),IF(C141="TRIM",-MIN(J140,ABS(N(I141))*L140),0))))</f>
        <v/>
      </c>
      <c r="K141" s="25" t="str">
        <f aca="false">IF(A141="","",IF(COUNTIF($A$4:A141,A141)=1,INDEX(Chapters!$G$4:$G$203,MATCH(A141,Chapters!$A$4:$A$203,0))+N(I141),K140+N(I141)))</f>
        <v/>
      </c>
      <c r="L141" s="24" t="n">
        <f aca="false">IF(OR(K141="",K141=0),0,J141/K141)</f>
        <v>0</v>
      </c>
      <c r="M141" s="27"/>
    </row>
    <row r="142" customFormat="false" ht="15" hidden="false" customHeight="true" outlineLevel="0" collapsed="false">
      <c r="A142" s="20"/>
      <c r="B142" s="21"/>
      <c r="C142" s="20"/>
      <c r="D142" s="22"/>
      <c r="E142" s="22"/>
      <c r="F142" s="22"/>
      <c r="G142" s="24" t="str">
        <f aca="false">IF(C142="","",E142-F142)</f>
        <v/>
      </c>
      <c r="H142" s="24" t="str">
        <f aca="false">IF(C142="BUY",-E142,IF(C142="TRIM",G142,""))</f>
        <v/>
      </c>
      <c r="I142" s="25" t="str">
        <f aca="false">IF(C142="BUY",IF(OR(D142="",G142=""),"",G142/D142),IF(C142="TRIM",IF(OR(D142="",E142=""),"",-E142/D142),""))</f>
        <v/>
      </c>
      <c r="J142" s="24" t="str">
        <f aca="false">IF(A142="","",IF(COUNTIF($A$4:A142,A142)=1,INDEX(Chapters!$K$4:$K$203,MATCH(A142,Chapters!$A$4:$A$203,0))+IF(C142="BUY",N(E142),IF(C142="TRIM",-MIN(INDEX(Chapters!$K$4:$K$203,MATCH(A142,Chapters!$A$4:$A$203,0)),ABS(N(I142))*INDEX(Chapters!$H$4:$H$203,MATCH(A142,Chapters!$A$4:$A$203,0))),0)),J141+IF(C142="BUY",N(E142),IF(C142="TRIM",-MIN(J141,ABS(N(I142))*L141),0))))</f>
        <v/>
      </c>
      <c r="K142" s="25" t="str">
        <f aca="false">IF(A142="","",IF(COUNTIF($A$4:A142,A142)=1,INDEX(Chapters!$G$4:$G$203,MATCH(A142,Chapters!$A$4:$A$203,0))+N(I142),K141+N(I142)))</f>
        <v/>
      </c>
      <c r="L142" s="24" t="n">
        <f aca="false">IF(OR(K142="",K142=0),0,J142/K142)</f>
        <v>0</v>
      </c>
      <c r="M142" s="27"/>
    </row>
    <row r="143" customFormat="false" ht="15" hidden="false" customHeight="true" outlineLevel="0" collapsed="false">
      <c r="A143" s="20"/>
      <c r="B143" s="21"/>
      <c r="C143" s="20"/>
      <c r="D143" s="22"/>
      <c r="E143" s="22"/>
      <c r="F143" s="22"/>
      <c r="G143" s="24" t="str">
        <f aca="false">IF(C143="","",E143-F143)</f>
        <v/>
      </c>
      <c r="H143" s="24" t="str">
        <f aca="false">IF(C143="BUY",-E143,IF(C143="TRIM",G143,""))</f>
        <v/>
      </c>
      <c r="I143" s="25" t="str">
        <f aca="false">IF(C143="BUY",IF(OR(D143="",G143=""),"",G143/D143),IF(C143="TRIM",IF(OR(D143="",E143=""),"",-E143/D143),""))</f>
        <v/>
      </c>
      <c r="J143" s="24" t="str">
        <f aca="false">IF(A143="","",IF(COUNTIF($A$4:A143,A143)=1,INDEX(Chapters!$K$4:$K$203,MATCH(A143,Chapters!$A$4:$A$203,0))+IF(C143="BUY",N(E143),IF(C143="TRIM",-MIN(INDEX(Chapters!$K$4:$K$203,MATCH(A143,Chapters!$A$4:$A$203,0)),ABS(N(I143))*INDEX(Chapters!$H$4:$H$203,MATCH(A143,Chapters!$A$4:$A$203,0))),0)),J142+IF(C143="BUY",N(E143),IF(C143="TRIM",-MIN(J142,ABS(N(I143))*L142),0))))</f>
        <v/>
      </c>
      <c r="K143" s="25" t="str">
        <f aca="false">IF(A143="","",IF(COUNTIF($A$4:A143,A143)=1,INDEX(Chapters!$G$4:$G$203,MATCH(A143,Chapters!$A$4:$A$203,0))+N(I143),K142+N(I143)))</f>
        <v/>
      </c>
      <c r="L143" s="24" t="n">
        <f aca="false">IF(OR(K143="",K143=0),0,J143/K143)</f>
        <v>0</v>
      </c>
      <c r="M143" s="27"/>
    </row>
    <row r="144" customFormat="false" ht="15" hidden="false" customHeight="true" outlineLevel="0" collapsed="false">
      <c r="A144" s="20"/>
      <c r="B144" s="21"/>
      <c r="C144" s="20"/>
      <c r="D144" s="22"/>
      <c r="E144" s="22"/>
      <c r="F144" s="22"/>
      <c r="G144" s="24" t="str">
        <f aca="false">IF(C144="","",E144-F144)</f>
        <v/>
      </c>
      <c r="H144" s="24" t="str">
        <f aca="false">IF(C144="BUY",-E144,IF(C144="TRIM",G144,""))</f>
        <v/>
      </c>
      <c r="I144" s="25" t="str">
        <f aca="false">IF(C144="BUY",IF(OR(D144="",G144=""),"",G144/D144),IF(C144="TRIM",IF(OR(D144="",E144=""),"",-E144/D144),""))</f>
        <v/>
      </c>
      <c r="J144" s="24" t="str">
        <f aca="false">IF(A144="","",IF(COUNTIF($A$4:A144,A144)=1,INDEX(Chapters!$K$4:$K$203,MATCH(A144,Chapters!$A$4:$A$203,0))+IF(C144="BUY",N(E144),IF(C144="TRIM",-MIN(INDEX(Chapters!$K$4:$K$203,MATCH(A144,Chapters!$A$4:$A$203,0)),ABS(N(I144))*INDEX(Chapters!$H$4:$H$203,MATCH(A144,Chapters!$A$4:$A$203,0))),0)),J143+IF(C144="BUY",N(E144),IF(C144="TRIM",-MIN(J143,ABS(N(I144))*L143),0))))</f>
        <v/>
      </c>
      <c r="K144" s="25" t="str">
        <f aca="false">IF(A144="","",IF(COUNTIF($A$4:A144,A144)=1,INDEX(Chapters!$G$4:$G$203,MATCH(A144,Chapters!$A$4:$A$203,0))+N(I144),K143+N(I144)))</f>
        <v/>
      </c>
      <c r="L144" s="24" t="n">
        <f aca="false">IF(OR(K144="",K144=0),0,J144/K144)</f>
        <v>0</v>
      </c>
      <c r="M144" s="27"/>
    </row>
    <row r="145" customFormat="false" ht="15" hidden="false" customHeight="true" outlineLevel="0" collapsed="false">
      <c r="A145" s="20"/>
      <c r="B145" s="21"/>
      <c r="C145" s="20"/>
      <c r="D145" s="22"/>
      <c r="E145" s="22"/>
      <c r="F145" s="22"/>
      <c r="G145" s="24" t="str">
        <f aca="false">IF(C145="","",E145-F145)</f>
        <v/>
      </c>
      <c r="H145" s="24" t="str">
        <f aca="false">IF(C145="BUY",-E145,IF(C145="TRIM",G145,""))</f>
        <v/>
      </c>
      <c r="I145" s="25" t="str">
        <f aca="false">IF(C145="BUY",IF(OR(D145="",G145=""),"",G145/D145),IF(C145="TRIM",IF(OR(D145="",E145=""),"",-E145/D145),""))</f>
        <v/>
      </c>
      <c r="J145" s="24" t="str">
        <f aca="false">IF(A145="","",IF(COUNTIF($A$4:A145,A145)=1,INDEX(Chapters!$K$4:$K$203,MATCH(A145,Chapters!$A$4:$A$203,0))+IF(C145="BUY",N(E145),IF(C145="TRIM",-MIN(INDEX(Chapters!$K$4:$K$203,MATCH(A145,Chapters!$A$4:$A$203,0)),ABS(N(I145))*INDEX(Chapters!$H$4:$H$203,MATCH(A145,Chapters!$A$4:$A$203,0))),0)),J144+IF(C145="BUY",N(E145),IF(C145="TRIM",-MIN(J144,ABS(N(I145))*L144),0))))</f>
        <v/>
      </c>
      <c r="K145" s="25" t="str">
        <f aca="false">IF(A145="","",IF(COUNTIF($A$4:A145,A145)=1,INDEX(Chapters!$G$4:$G$203,MATCH(A145,Chapters!$A$4:$A$203,0))+N(I145),K144+N(I145)))</f>
        <v/>
      </c>
      <c r="L145" s="24" t="n">
        <f aca="false">IF(OR(K145="",K145=0),0,J145/K145)</f>
        <v>0</v>
      </c>
      <c r="M145" s="27"/>
    </row>
    <row r="146" customFormat="false" ht="15" hidden="false" customHeight="true" outlineLevel="0" collapsed="false">
      <c r="A146" s="20"/>
      <c r="B146" s="21"/>
      <c r="C146" s="20"/>
      <c r="D146" s="22"/>
      <c r="E146" s="22"/>
      <c r="F146" s="22"/>
      <c r="G146" s="24" t="str">
        <f aca="false">IF(C146="","",E146-F146)</f>
        <v/>
      </c>
      <c r="H146" s="24" t="str">
        <f aca="false">IF(C146="BUY",-E146,IF(C146="TRIM",G146,""))</f>
        <v/>
      </c>
      <c r="I146" s="25" t="str">
        <f aca="false">IF(C146="BUY",IF(OR(D146="",G146=""),"",G146/D146),IF(C146="TRIM",IF(OR(D146="",E146=""),"",-E146/D146),""))</f>
        <v/>
      </c>
      <c r="J146" s="24" t="str">
        <f aca="false">IF(A146="","",IF(COUNTIF($A$4:A146,A146)=1,INDEX(Chapters!$K$4:$K$203,MATCH(A146,Chapters!$A$4:$A$203,0))+IF(C146="BUY",N(E146),IF(C146="TRIM",-MIN(INDEX(Chapters!$K$4:$K$203,MATCH(A146,Chapters!$A$4:$A$203,0)),ABS(N(I146))*INDEX(Chapters!$H$4:$H$203,MATCH(A146,Chapters!$A$4:$A$203,0))),0)),J145+IF(C146="BUY",N(E146),IF(C146="TRIM",-MIN(J145,ABS(N(I146))*L145),0))))</f>
        <v/>
      </c>
      <c r="K146" s="25" t="str">
        <f aca="false">IF(A146="","",IF(COUNTIF($A$4:A146,A146)=1,INDEX(Chapters!$G$4:$G$203,MATCH(A146,Chapters!$A$4:$A$203,0))+N(I146),K145+N(I146)))</f>
        <v/>
      </c>
      <c r="L146" s="24" t="n">
        <f aca="false">IF(OR(K146="",K146=0),0,J146/K146)</f>
        <v>0</v>
      </c>
      <c r="M146" s="27"/>
    </row>
    <row r="147" customFormat="false" ht="15" hidden="false" customHeight="true" outlineLevel="0" collapsed="false">
      <c r="A147" s="20"/>
      <c r="B147" s="21"/>
      <c r="C147" s="20"/>
      <c r="D147" s="22"/>
      <c r="E147" s="22"/>
      <c r="F147" s="22"/>
      <c r="G147" s="24" t="str">
        <f aca="false">IF(C147="","",E147-F147)</f>
        <v/>
      </c>
      <c r="H147" s="24" t="str">
        <f aca="false">IF(C147="BUY",-E147,IF(C147="TRIM",G147,""))</f>
        <v/>
      </c>
      <c r="I147" s="25" t="str">
        <f aca="false">IF(C147="BUY",IF(OR(D147="",G147=""),"",G147/D147),IF(C147="TRIM",IF(OR(D147="",E147=""),"",-E147/D147),""))</f>
        <v/>
      </c>
      <c r="J147" s="24" t="str">
        <f aca="false">IF(A147="","",IF(COUNTIF($A$4:A147,A147)=1,INDEX(Chapters!$K$4:$K$203,MATCH(A147,Chapters!$A$4:$A$203,0))+IF(C147="BUY",N(E147),IF(C147="TRIM",-MIN(INDEX(Chapters!$K$4:$K$203,MATCH(A147,Chapters!$A$4:$A$203,0)),ABS(N(I147))*INDEX(Chapters!$H$4:$H$203,MATCH(A147,Chapters!$A$4:$A$203,0))),0)),J146+IF(C147="BUY",N(E147),IF(C147="TRIM",-MIN(J146,ABS(N(I147))*L146),0))))</f>
        <v/>
      </c>
      <c r="K147" s="25" t="str">
        <f aca="false">IF(A147="","",IF(COUNTIF($A$4:A147,A147)=1,INDEX(Chapters!$G$4:$G$203,MATCH(A147,Chapters!$A$4:$A$203,0))+N(I147),K146+N(I147)))</f>
        <v/>
      </c>
      <c r="L147" s="24" t="n">
        <f aca="false">IF(OR(K147="",K147=0),0,J147/K147)</f>
        <v>0</v>
      </c>
      <c r="M147" s="27"/>
    </row>
    <row r="148" customFormat="false" ht="15" hidden="false" customHeight="true" outlineLevel="0" collapsed="false">
      <c r="A148" s="20"/>
      <c r="B148" s="21"/>
      <c r="C148" s="20"/>
      <c r="D148" s="22"/>
      <c r="E148" s="22"/>
      <c r="F148" s="22"/>
      <c r="G148" s="24" t="str">
        <f aca="false">IF(C148="","",E148-F148)</f>
        <v/>
      </c>
      <c r="H148" s="24" t="str">
        <f aca="false">IF(C148="BUY",-E148,IF(C148="TRIM",G148,""))</f>
        <v/>
      </c>
      <c r="I148" s="25" t="str">
        <f aca="false">IF(C148="BUY",IF(OR(D148="",G148=""),"",G148/D148),IF(C148="TRIM",IF(OR(D148="",E148=""),"",-E148/D148),""))</f>
        <v/>
      </c>
      <c r="J148" s="24" t="str">
        <f aca="false">IF(A148="","",IF(COUNTIF($A$4:A148,A148)=1,INDEX(Chapters!$K$4:$K$203,MATCH(A148,Chapters!$A$4:$A$203,0))+IF(C148="BUY",N(E148),IF(C148="TRIM",-MIN(INDEX(Chapters!$K$4:$K$203,MATCH(A148,Chapters!$A$4:$A$203,0)),ABS(N(I148))*INDEX(Chapters!$H$4:$H$203,MATCH(A148,Chapters!$A$4:$A$203,0))),0)),J147+IF(C148="BUY",N(E148),IF(C148="TRIM",-MIN(J147,ABS(N(I148))*L147),0))))</f>
        <v/>
      </c>
      <c r="K148" s="25" t="str">
        <f aca="false">IF(A148="","",IF(COUNTIF($A$4:A148,A148)=1,INDEX(Chapters!$G$4:$G$203,MATCH(A148,Chapters!$A$4:$A$203,0))+N(I148),K147+N(I148)))</f>
        <v/>
      </c>
      <c r="L148" s="24" t="n">
        <f aca="false">IF(OR(K148="",K148=0),0,J148/K148)</f>
        <v>0</v>
      </c>
      <c r="M148" s="27"/>
    </row>
    <row r="149" customFormat="false" ht="15" hidden="false" customHeight="true" outlineLevel="0" collapsed="false">
      <c r="A149" s="20"/>
      <c r="B149" s="21"/>
      <c r="C149" s="20"/>
      <c r="D149" s="22"/>
      <c r="E149" s="22"/>
      <c r="F149" s="22"/>
      <c r="G149" s="24" t="str">
        <f aca="false">IF(C149="","",E149-F149)</f>
        <v/>
      </c>
      <c r="H149" s="24" t="str">
        <f aca="false">IF(C149="BUY",-E149,IF(C149="TRIM",G149,""))</f>
        <v/>
      </c>
      <c r="I149" s="25" t="str">
        <f aca="false">IF(C149="BUY",IF(OR(D149="",G149=""),"",G149/D149),IF(C149="TRIM",IF(OR(D149="",E149=""),"",-E149/D149),""))</f>
        <v/>
      </c>
      <c r="J149" s="24" t="str">
        <f aca="false">IF(A149="","",IF(COUNTIF($A$4:A149,A149)=1,INDEX(Chapters!$K$4:$K$203,MATCH(A149,Chapters!$A$4:$A$203,0))+IF(C149="BUY",N(E149),IF(C149="TRIM",-MIN(INDEX(Chapters!$K$4:$K$203,MATCH(A149,Chapters!$A$4:$A$203,0)),ABS(N(I149))*INDEX(Chapters!$H$4:$H$203,MATCH(A149,Chapters!$A$4:$A$203,0))),0)),J148+IF(C149="BUY",N(E149),IF(C149="TRIM",-MIN(J148,ABS(N(I149))*L148),0))))</f>
        <v/>
      </c>
      <c r="K149" s="25" t="str">
        <f aca="false">IF(A149="","",IF(COUNTIF($A$4:A149,A149)=1,INDEX(Chapters!$G$4:$G$203,MATCH(A149,Chapters!$A$4:$A$203,0))+N(I149),K148+N(I149)))</f>
        <v/>
      </c>
      <c r="L149" s="24" t="n">
        <f aca="false">IF(OR(K149="",K149=0),0,J149/K149)</f>
        <v>0</v>
      </c>
      <c r="M149" s="27"/>
    </row>
    <row r="150" customFormat="false" ht="15" hidden="false" customHeight="true" outlineLevel="0" collapsed="false">
      <c r="A150" s="20"/>
      <c r="B150" s="21"/>
      <c r="C150" s="20"/>
      <c r="D150" s="22"/>
      <c r="E150" s="22"/>
      <c r="F150" s="22"/>
      <c r="G150" s="24" t="str">
        <f aca="false">IF(C150="","",E150-F150)</f>
        <v/>
      </c>
      <c r="H150" s="24" t="str">
        <f aca="false">IF(C150="BUY",-E150,IF(C150="TRIM",G150,""))</f>
        <v/>
      </c>
      <c r="I150" s="25" t="str">
        <f aca="false">IF(C150="BUY",IF(OR(D150="",G150=""),"",G150/D150),IF(C150="TRIM",IF(OR(D150="",E150=""),"",-E150/D150),""))</f>
        <v/>
      </c>
      <c r="J150" s="24" t="str">
        <f aca="false">IF(A150="","",IF(COUNTIF($A$4:A150,A150)=1,INDEX(Chapters!$K$4:$K$203,MATCH(A150,Chapters!$A$4:$A$203,0))+IF(C150="BUY",N(E150),IF(C150="TRIM",-MIN(INDEX(Chapters!$K$4:$K$203,MATCH(A150,Chapters!$A$4:$A$203,0)),ABS(N(I150))*INDEX(Chapters!$H$4:$H$203,MATCH(A150,Chapters!$A$4:$A$203,0))),0)),J149+IF(C150="BUY",N(E150),IF(C150="TRIM",-MIN(J149,ABS(N(I150))*L149),0))))</f>
        <v/>
      </c>
      <c r="K150" s="25" t="str">
        <f aca="false">IF(A150="","",IF(COUNTIF($A$4:A150,A150)=1,INDEX(Chapters!$G$4:$G$203,MATCH(A150,Chapters!$A$4:$A$203,0))+N(I150),K149+N(I150)))</f>
        <v/>
      </c>
      <c r="L150" s="24" t="n">
        <f aca="false">IF(OR(K150="",K150=0),0,J150/K150)</f>
        <v>0</v>
      </c>
      <c r="M150" s="27"/>
    </row>
    <row r="151" customFormat="false" ht="15" hidden="false" customHeight="true" outlineLevel="0" collapsed="false">
      <c r="A151" s="20"/>
      <c r="B151" s="21"/>
      <c r="C151" s="20"/>
      <c r="D151" s="22"/>
      <c r="E151" s="22"/>
      <c r="F151" s="22"/>
      <c r="G151" s="24" t="str">
        <f aca="false">IF(C151="","",E151-F151)</f>
        <v/>
      </c>
      <c r="H151" s="24" t="str">
        <f aca="false">IF(C151="BUY",-E151,IF(C151="TRIM",G151,""))</f>
        <v/>
      </c>
      <c r="I151" s="25" t="str">
        <f aca="false">IF(C151="BUY",IF(OR(D151="",G151=""),"",G151/D151),IF(C151="TRIM",IF(OR(D151="",E151=""),"",-E151/D151),""))</f>
        <v/>
      </c>
      <c r="J151" s="24" t="str">
        <f aca="false">IF(A151="","",IF(COUNTIF($A$4:A151,A151)=1,INDEX(Chapters!$K$4:$K$203,MATCH(A151,Chapters!$A$4:$A$203,0))+IF(C151="BUY",N(E151),IF(C151="TRIM",-MIN(INDEX(Chapters!$K$4:$K$203,MATCH(A151,Chapters!$A$4:$A$203,0)),ABS(N(I151))*INDEX(Chapters!$H$4:$H$203,MATCH(A151,Chapters!$A$4:$A$203,0))),0)),J150+IF(C151="BUY",N(E151),IF(C151="TRIM",-MIN(J150,ABS(N(I151))*L150),0))))</f>
        <v/>
      </c>
      <c r="K151" s="25" t="str">
        <f aca="false">IF(A151="","",IF(COUNTIF($A$4:A151,A151)=1,INDEX(Chapters!$G$4:$G$203,MATCH(A151,Chapters!$A$4:$A$203,0))+N(I151),K150+N(I151)))</f>
        <v/>
      </c>
      <c r="L151" s="24" t="n">
        <f aca="false">IF(OR(K151="",K151=0),0,J151/K151)</f>
        <v>0</v>
      </c>
      <c r="M151" s="27"/>
    </row>
    <row r="152" customFormat="false" ht="15" hidden="false" customHeight="true" outlineLevel="0" collapsed="false">
      <c r="A152" s="20"/>
      <c r="B152" s="21"/>
      <c r="C152" s="20"/>
      <c r="D152" s="22"/>
      <c r="E152" s="22"/>
      <c r="F152" s="22"/>
      <c r="G152" s="24" t="str">
        <f aca="false">IF(C152="","",E152-F152)</f>
        <v/>
      </c>
      <c r="H152" s="24" t="str">
        <f aca="false">IF(C152="BUY",-E152,IF(C152="TRIM",G152,""))</f>
        <v/>
      </c>
      <c r="I152" s="25" t="str">
        <f aca="false">IF(C152="BUY",IF(OR(D152="",G152=""),"",G152/D152),IF(C152="TRIM",IF(OR(D152="",E152=""),"",-E152/D152),""))</f>
        <v/>
      </c>
      <c r="J152" s="24" t="str">
        <f aca="false">IF(A152="","",IF(COUNTIF($A$4:A152,A152)=1,INDEX(Chapters!$K$4:$K$203,MATCH(A152,Chapters!$A$4:$A$203,0))+IF(C152="BUY",N(E152),IF(C152="TRIM",-MIN(INDEX(Chapters!$K$4:$K$203,MATCH(A152,Chapters!$A$4:$A$203,0)),ABS(N(I152))*INDEX(Chapters!$H$4:$H$203,MATCH(A152,Chapters!$A$4:$A$203,0))),0)),J151+IF(C152="BUY",N(E152),IF(C152="TRIM",-MIN(J151,ABS(N(I152))*L151),0))))</f>
        <v/>
      </c>
      <c r="K152" s="25" t="str">
        <f aca="false">IF(A152="","",IF(COUNTIF($A$4:A152,A152)=1,INDEX(Chapters!$G$4:$G$203,MATCH(A152,Chapters!$A$4:$A$203,0))+N(I152),K151+N(I152)))</f>
        <v/>
      </c>
      <c r="L152" s="24" t="n">
        <f aca="false">IF(OR(K152="",K152=0),0,J152/K152)</f>
        <v>0</v>
      </c>
      <c r="M152" s="27"/>
    </row>
    <row r="153" customFormat="false" ht="15" hidden="false" customHeight="true" outlineLevel="0" collapsed="false">
      <c r="A153" s="20"/>
      <c r="B153" s="21"/>
      <c r="C153" s="20"/>
      <c r="D153" s="22"/>
      <c r="E153" s="22"/>
      <c r="F153" s="22"/>
      <c r="G153" s="24" t="str">
        <f aca="false">IF(C153="","",E153-F153)</f>
        <v/>
      </c>
      <c r="H153" s="24" t="str">
        <f aca="false">IF(C153="BUY",-E153,IF(C153="TRIM",G153,""))</f>
        <v/>
      </c>
      <c r="I153" s="25" t="str">
        <f aca="false">IF(C153="BUY",IF(OR(D153="",G153=""),"",G153/D153),IF(C153="TRIM",IF(OR(D153="",E153=""),"",-E153/D153),""))</f>
        <v/>
      </c>
      <c r="J153" s="24" t="str">
        <f aca="false">IF(A153="","",IF(COUNTIF($A$4:A153,A153)=1,INDEX(Chapters!$K$4:$K$203,MATCH(A153,Chapters!$A$4:$A$203,0))+IF(C153="BUY",N(E153),IF(C153="TRIM",-MIN(INDEX(Chapters!$K$4:$K$203,MATCH(A153,Chapters!$A$4:$A$203,0)),ABS(N(I153))*INDEX(Chapters!$H$4:$H$203,MATCH(A153,Chapters!$A$4:$A$203,0))),0)),J152+IF(C153="BUY",N(E153),IF(C153="TRIM",-MIN(J152,ABS(N(I153))*L152),0))))</f>
        <v/>
      </c>
      <c r="K153" s="25" t="str">
        <f aca="false">IF(A153="","",IF(COUNTIF($A$4:A153,A153)=1,INDEX(Chapters!$G$4:$G$203,MATCH(A153,Chapters!$A$4:$A$203,0))+N(I153),K152+N(I153)))</f>
        <v/>
      </c>
      <c r="L153" s="24" t="n">
        <f aca="false">IF(OR(K153="",K153=0),0,J153/K153)</f>
        <v>0</v>
      </c>
      <c r="M153" s="27"/>
    </row>
    <row r="154" customFormat="false" ht="15" hidden="false" customHeight="true" outlineLevel="0" collapsed="false">
      <c r="A154" s="20"/>
      <c r="B154" s="21"/>
      <c r="C154" s="20"/>
      <c r="D154" s="22"/>
      <c r="E154" s="22"/>
      <c r="F154" s="22"/>
      <c r="G154" s="24" t="str">
        <f aca="false">IF(C154="","",E154-F154)</f>
        <v/>
      </c>
      <c r="H154" s="24" t="str">
        <f aca="false">IF(C154="BUY",-E154,IF(C154="TRIM",G154,""))</f>
        <v/>
      </c>
      <c r="I154" s="25" t="str">
        <f aca="false">IF(C154="BUY",IF(OR(D154="",G154=""),"",G154/D154),IF(C154="TRIM",IF(OR(D154="",E154=""),"",-E154/D154),""))</f>
        <v/>
      </c>
      <c r="J154" s="24" t="str">
        <f aca="false">IF(A154="","",IF(COUNTIF($A$4:A154,A154)=1,INDEX(Chapters!$K$4:$K$203,MATCH(A154,Chapters!$A$4:$A$203,0))+IF(C154="BUY",N(E154),IF(C154="TRIM",-MIN(INDEX(Chapters!$K$4:$K$203,MATCH(A154,Chapters!$A$4:$A$203,0)),ABS(N(I154))*INDEX(Chapters!$H$4:$H$203,MATCH(A154,Chapters!$A$4:$A$203,0))),0)),J153+IF(C154="BUY",N(E154),IF(C154="TRIM",-MIN(J153,ABS(N(I154))*L153),0))))</f>
        <v/>
      </c>
      <c r="K154" s="25" t="str">
        <f aca="false">IF(A154="","",IF(COUNTIF($A$4:A154,A154)=1,INDEX(Chapters!$G$4:$G$203,MATCH(A154,Chapters!$A$4:$A$203,0))+N(I154),K153+N(I154)))</f>
        <v/>
      </c>
      <c r="L154" s="24" t="n">
        <f aca="false">IF(OR(K154="",K154=0),0,J154/K154)</f>
        <v>0</v>
      </c>
      <c r="M154" s="27"/>
    </row>
    <row r="155" customFormat="false" ht="15" hidden="false" customHeight="true" outlineLevel="0" collapsed="false">
      <c r="A155" s="20"/>
      <c r="B155" s="21"/>
      <c r="C155" s="20"/>
      <c r="D155" s="22"/>
      <c r="E155" s="22"/>
      <c r="F155" s="22"/>
      <c r="G155" s="24" t="str">
        <f aca="false">IF(C155="","",E155-F155)</f>
        <v/>
      </c>
      <c r="H155" s="24" t="str">
        <f aca="false">IF(C155="BUY",-E155,IF(C155="TRIM",G155,""))</f>
        <v/>
      </c>
      <c r="I155" s="25" t="str">
        <f aca="false">IF(C155="BUY",IF(OR(D155="",G155=""),"",G155/D155),IF(C155="TRIM",IF(OR(D155="",E155=""),"",-E155/D155),""))</f>
        <v/>
      </c>
      <c r="J155" s="24" t="str">
        <f aca="false">IF(A155="","",IF(COUNTIF($A$4:A155,A155)=1,INDEX(Chapters!$K$4:$K$203,MATCH(A155,Chapters!$A$4:$A$203,0))+IF(C155="BUY",N(E155),IF(C155="TRIM",-MIN(INDEX(Chapters!$K$4:$K$203,MATCH(A155,Chapters!$A$4:$A$203,0)),ABS(N(I155))*INDEX(Chapters!$H$4:$H$203,MATCH(A155,Chapters!$A$4:$A$203,0))),0)),J154+IF(C155="BUY",N(E155),IF(C155="TRIM",-MIN(J154,ABS(N(I155))*L154),0))))</f>
        <v/>
      </c>
      <c r="K155" s="25" t="str">
        <f aca="false">IF(A155="","",IF(COUNTIF($A$4:A155,A155)=1,INDEX(Chapters!$G$4:$G$203,MATCH(A155,Chapters!$A$4:$A$203,0))+N(I155),K154+N(I155)))</f>
        <v/>
      </c>
      <c r="L155" s="24" t="n">
        <f aca="false">IF(OR(K155="",K155=0),0,J155/K155)</f>
        <v>0</v>
      </c>
      <c r="M155" s="27"/>
    </row>
    <row r="156" customFormat="false" ht="15" hidden="false" customHeight="true" outlineLevel="0" collapsed="false">
      <c r="A156" s="20"/>
      <c r="B156" s="21"/>
      <c r="C156" s="20"/>
      <c r="D156" s="22"/>
      <c r="E156" s="22"/>
      <c r="F156" s="22"/>
      <c r="G156" s="24" t="str">
        <f aca="false">IF(C156="","",E156-F156)</f>
        <v/>
      </c>
      <c r="H156" s="24" t="str">
        <f aca="false">IF(C156="BUY",-E156,IF(C156="TRIM",G156,""))</f>
        <v/>
      </c>
      <c r="I156" s="25" t="str">
        <f aca="false">IF(C156="BUY",IF(OR(D156="",G156=""),"",G156/D156),IF(C156="TRIM",IF(OR(D156="",E156=""),"",-E156/D156),""))</f>
        <v/>
      </c>
      <c r="J156" s="24" t="str">
        <f aca="false">IF(A156="","",IF(COUNTIF($A$4:A156,A156)=1,INDEX(Chapters!$K$4:$K$203,MATCH(A156,Chapters!$A$4:$A$203,0))+IF(C156="BUY",N(E156),IF(C156="TRIM",-MIN(INDEX(Chapters!$K$4:$K$203,MATCH(A156,Chapters!$A$4:$A$203,0)),ABS(N(I156))*INDEX(Chapters!$H$4:$H$203,MATCH(A156,Chapters!$A$4:$A$203,0))),0)),J155+IF(C156="BUY",N(E156),IF(C156="TRIM",-MIN(J155,ABS(N(I156))*L155),0))))</f>
        <v/>
      </c>
      <c r="K156" s="25" t="str">
        <f aca="false">IF(A156="","",IF(COUNTIF($A$4:A156,A156)=1,INDEX(Chapters!$G$4:$G$203,MATCH(A156,Chapters!$A$4:$A$203,0))+N(I156),K155+N(I156)))</f>
        <v/>
      </c>
      <c r="L156" s="24" t="n">
        <f aca="false">IF(OR(K156="",K156=0),0,J156/K156)</f>
        <v>0</v>
      </c>
      <c r="M156" s="27"/>
    </row>
    <row r="157" customFormat="false" ht="15" hidden="false" customHeight="true" outlineLevel="0" collapsed="false">
      <c r="A157" s="20"/>
      <c r="B157" s="21"/>
      <c r="C157" s="20"/>
      <c r="D157" s="22"/>
      <c r="E157" s="22"/>
      <c r="F157" s="22"/>
      <c r="G157" s="24" t="str">
        <f aca="false">IF(C157="","",E157-F157)</f>
        <v/>
      </c>
      <c r="H157" s="24" t="str">
        <f aca="false">IF(C157="BUY",-E157,IF(C157="TRIM",G157,""))</f>
        <v/>
      </c>
      <c r="I157" s="25" t="str">
        <f aca="false">IF(C157="BUY",IF(OR(D157="",G157=""),"",G157/D157),IF(C157="TRIM",IF(OR(D157="",E157=""),"",-E157/D157),""))</f>
        <v/>
      </c>
      <c r="J157" s="24" t="str">
        <f aca="false">IF(A157="","",IF(COUNTIF($A$4:A157,A157)=1,INDEX(Chapters!$K$4:$K$203,MATCH(A157,Chapters!$A$4:$A$203,0))+IF(C157="BUY",N(E157),IF(C157="TRIM",-MIN(INDEX(Chapters!$K$4:$K$203,MATCH(A157,Chapters!$A$4:$A$203,0)),ABS(N(I157))*INDEX(Chapters!$H$4:$H$203,MATCH(A157,Chapters!$A$4:$A$203,0))),0)),J156+IF(C157="BUY",N(E157),IF(C157="TRIM",-MIN(J156,ABS(N(I157))*L156),0))))</f>
        <v/>
      </c>
      <c r="K157" s="25" t="str">
        <f aca="false">IF(A157="","",IF(COUNTIF($A$4:A157,A157)=1,INDEX(Chapters!$G$4:$G$203,MATCH(A157,Chapters!$A$4:$A$203,0))+N(I157),K156+N(I157)))</f>
        <v/>
      </c>
      <c r="L157" s="24" t="n">
        <f aca="false">IF(OR(K157="",K157=0),0,J157/K157)</f>
        <v>0</v>
      </c>
      <c r="M157" s="27"/>
    </row>
    <row r="158" customFormat="false" ht="15" hidden="false" customHeight="true" outlineLevel="0" collapsed="false">
      <c r="A158" s="20"/>
      <c r="B158" s="21"/>
      <c r="C158" s="20"/>
      <c r="D158" s="22"/>
      <c r="E158" s="22"/>
      <c r="F158" s="22"/>
      <c r="G158" s="24" t="str">
        <f aca="false">IF(C158="","",E158-F158)</f>
        <v/>
      </c>
      <c r="H158" s="24" t="str">
        <f aca="false">IF(C158="BUY",-E158,IF(C158="TRIM",G158,""))</f>
        <v/>
      </c>
      <c r="I158" s="25" t="str">
        <f aca="false">IF(C158="BUY",IF(OR(D158="",G158=""),"",G158/D158),IF(C158="TRIM",IF(OR(D158="",E158=""),"",-E158/D158),""))</f>
        <v/>
      </c>
      <c r="J158" s="24" t="str">
        <f aca="false">IF(A158="","",IF(COUNTIF($A$4:A158,A158)=1,INDEX(Chapters!$K$4:$K$203,MATCH(A158,Chapters!$A$4:$A$203,0))+IF(C158="BUY",N(E158),IF(C158="TRIM",-MIN(INDEX(Chapters!$K$4:$K$203,MATCH(A158,Chapters!$A$4:$A$203,0)),ABS(N(I158))*INDEX(Chapters!$H$4:$H$203,MATCH(A158,Chapters!$A$4:$A$203,0))),0)),J157+IF(C158="BUY",N(E158),IF(C158="TRIM",-MIN(J157,ABS(N(I158))*L157),0))))</f>
        <v/>
      </c>
      <c r="K158" s="25" t="str">
        <f aca="false">IF(A158="","",IF(COUNTIF($A$4:A158,A158)=1,INDEX(Chapters!$G$4:$G$203,MATCH(A158,Chapters!$A$4:$A$203,0))+N(I158),K157+N(I158)))</f>
        <v/>
      </c>
      <c r="L158" s="24" t="n">
        <f aca="false">IF(OR(K158="",K158=0),0,J158/K158)</f>
        <v>0</v>
      </c>
      <c r="M158" s="27"/>
    </row>
    <row r="159" customFormat="false" ht="15" hidden="false" customHeight="true" outlineLevel="0" collapsed="false">
      <c r="A159" s="20"/>
      <c r="B159" s="21"/>
      <c r="C159" s="20"/>
      <c r="D159" s="22"/>
      <c r="E159" s="22"/>
      <c r="F159" s="22"/>
      <c r="G159" s="24" t="str">
        <f aca="false">IF(C159="","",E159-F159)</f>
        <v/>
      </c>
      <c r="H159" s="24" t="str">
        <f aca="false">IF(C159="BUY",-E159,IF(C159="TRIM",G159,""))</f>
        <v/>
      </c>
      <c r="I159" s="25" t="str">
        <f aca="false">IF(C159="BUY",IF(OR(D159="",G159=""),"",G159/D159),IF(C159="TRIM",IF(OR(D159="",E159=""),"",-E159/D159),""))</f>
        <v/>
      </c>
      <c r="J159" s="24" t="str">
        <f aca="false">IF(A159="","",IF(COUNTIF($A$4:A159,A159)=1,INDEX(Chapters!$K$4:$K$203,MATCH(A159,Chapters!$A$4:$A$203,0))+IF(C159="BUY",N(E159),IF(C159="TRIM",-MIN(INDEX(Chapters!$K$4:$K$203,MATCH(A159,Chapters!$A$4:$A$203,0)),ABS(N(I159))*INDEX(Chapters!$H$4:$H$203,MATCH(A159,Chapters!$A$4:$A$203,0))),0)),J158+IF(C159="BUY",N(E159),IF(C159="TRIM",-MIN(J158,ABS(N(I159))*L158),0))))</f>
        <v/>
      </c>
      <c r="K159" s="25" t="str">
        <f aca="false">IF(A159="","",IF(COUNTIF($A$4:A159,A159)=1,INDEX(Chapters!$G$4:$G$203,MATCH(A159,Chapters!$A$4:$A$203,0))+N(I159),K158+N(I159)))</f>
        <v/>
      </c>
      <c r="L159" s="24" t="n">
        <f aca="false">IF(OR(K159="",K159=0),0,J159/K159)</f>
        <v>0</v>
      </c>
      <c r="M159" s="27"/>
    </row>
    <row r="160" customFormat="false" ht="15" hidden="false" customHeight="true" outlineLevel="0" collapsed="false">
      <c r="A160" s="20"/>
      <c r="B160" s="21"/>
      <c r="C160" s="20"/>
      <c r="D160" s="22"/>
      <c r="E160" s="22"/>
      <c r="F160" s="22"/>
      <c r="G160" s="24" t="str">
        <f aca="false">IF(C160="","",E160-F160)</f>
        <v/>
      </c>
      <c r="H160" s="24" t="str">
        <f aca="false">IF(C160="BUY",-E160,IF(C160="TRIM",G160,""))</f>
        <v/>
      </c>
      <c r="I160" s="25" t="str">
        <f aca="false">IF(C160="BUY",IF(OR(D160="",G160=""),"",G160/D160),IF(C160="TRIM",IF(OR(D160="",E160=""),"",-E160/D160),""))</f>
        <v/>
      </c>
      <c r="J160" s="24" t="str">
        <f aca="false">IF(A160="","",IF(COUNTIF($A$4:A160,A160)=1,INDEX(Chapters!$K$4:$K$203,MATCH(A160,Chapters!$A$4:$A$203,0))+IF(C160="BUY",N(E160),IF(C160="TRIM",-MIN(INDEX(Chapters!$K$4:$K$203,MATCH(A160,Chapters!$A$4:$A$203,0)),ABS(N(I160))*INDEX(Chapters!$H$4:$H$203,MATCH(A160,Chapters!$A$4:$A$203,0))),0)),J159+IF(C160="BUY",N(E160),IF(C160="TRIM",-MIN(J159,ABS(N(I160))*L159),0))))</f>
        <v/>
      </c>
      <c r="K160" s="25" t="str">
        <f aca="false">IF(A160="","",IF(COUNTIF($A$4:A160,A160)=1,INDEX(Chapters!$G$4:$G$203,MATCH(A160,Chapters!$A$4:$A$203,0))+N(I160),K159+N(I160)))</f>
        <v/>
      </c>
      <c r="L160" s="24" t="n">
        <f aca="false">IF(OR(K160="",K160=0),0,J160/K160)</f>
        <v>0</v>
      </c>
      <c r="M160" s="27"/>
    </row>
    <row r="161" customFormat="false" ht="15" hidden="false" customHeight="true" outlineLevel="0" collapsed="false">
      <c r="A161" s="20"/>
      <c r="B161" s="21"/>
      <c r="C161" s="20"/>
      <c r="D161" s="22"/>
      <c r="E161" s="22"/>
      <c r="F161" s="22"/>
      <c r="G161" s="24" t="str">
        <f aca="false">IF(C161="","",E161-F161)</f>
        <v/>
      </c>
      <c r="H161" s="24" t="str">
        <f aca="false">IF(C161="BUY",-E161,IF(C161="TRIM",G161,""))</f>
        <v/>
      </c>
      <c r="I161" s="25" t="str">
        <f aca="false">IF(C161="BUY",IF(OR(D161="",G161=""),"",G161/D161),IF(C161="TRIM",IF(OR(D161="",E161=""),"",-E161/D161),""))</f>
        <v/>
      </c>
      <c r="J161" s="24" t="str">
        <f aca="false">IF(A161="","",IF(COUNTIF($A$4:A161,A161)=1,INDEX(Chapters!$K$4:$K$203,MATCH(A161,Chapters!$A$4:$A$203,0))+IF(C161="BUY",N(E161),IF(C161="TRIM",-MIN(INDEX(Chapters!$K$4:$K$203,MATCH(A161,Chapters!$A$4:$A$203,0)),ABS(N(I161))*INDEX(Chapters!$H$4:$H$203,MATCH(A161,Chapters!$A$4:$A$203,0))),0)),J160+IF(C161="BUY",N(E161),IF(C161="TRIM",-MIN(J160,ABS(N(I161))*L160),0))))</f>
        <v/>
      </c>
      <c r="K161" s="25" t="str">
        <f aca="false">IF(A161="","",IF(COUNTIF($A$4:A161,A161)=1,INDEX(Chapters!$G$4:$G$203,MATCH(A161,Chapters!$A$4:$A$203,0))+N(I161),K160+N(I161)))</f>
        <v/>
      </c>
      <c r="L161" s="24" t="n">
        <f aca="false">IF(OR(K161="",K161=0),0,J161/K161)</f>
        <v>0</v>
      </c>
      <c r="M161" s="27"/>
    </row>
    <row r="162" customFormat="false" ht="15" hidden="false" customHeight="true" outlineLevel="0" collapsed="false">
      <c r="A162" s="20"/>
      <c r="B162" s="21"/>
      <c r="C162" s="20"/>
      <c r="D162" s="22"/>
      <c r="E162" s="22"/>
      <c r="F162" s="22"/>
      <c r="G162" s="24" t="str">
        <f aca="false">IF(C162="","",E162-F162)</f>
        <v/>
      </c>
      <c r="H162" s="24" t="str">
        <f aca="false">IF(C162="BUY",-E162,IF(C162="TRIM",G162,""))</f>
        <v/>
      </c>
      <c r="I162" s="25" t="str">
        <f aca="false">IF(C162="BUY",IF(OR(D162="",G162=""),"",G162/D162),IF(C162="TRIM",IF(OR(D162="",E162=""),"",-E162/D162),""))</f>
        <v/>
      </c>
      <c r="J162" s="24" t="str">
        <f aca="false">IF(A162="","",IF(COUNTIF($A$4:A162,A162)=1,INDEX(Chapters!$K$4:$K$203,MATCH(A162,Chapters!$A$4:$A$203,0))+IF(C162="BUY",N(E162),IF(C162="TRIM",-MIN(INDEX(Chapters!$K$4:$K$203,MATCH(A162,Chapters!$A$4:$A$203,0)),ABS(N(I162))*INDEX(Chapters!$H$4:$H$203,MATCH(A162,Chapters!$A$4:$A$203,0))),0)),J161+IF(C162="BUY",N(E162),IF(C162="TRIM",-MIN(J161,ABS(N(I162))*L161),0))))</f>
        <v/>
      </c>
      <c r="K162" s="25" t="str">
        <f aca="false">IF(A162="","",IF(COUNTIF($A$4:A162,A162)=1,INDEX(Chapters!$G$4:$G$203,MATCH(A162,Chapters!$A$4:$A$203,0))+N(I162),K161+N(I162)))</f>
        <v/>
      </c>
      <c r="L162" s="24" t="n">
        <f aca="false">IF(OR(K162="",K162=0),0,J162/K162)</f>
        <v>0</v>
      </c>
      <c r="M162" s="27"/>
    </row>
    <row r="163" customFormat="false" ht="15" hidden="false" customHeight="true" outlineLevel="0" collapsed="false">
      <c r="A163" s="20"/>
      <c r="B163" s="21"/>
      <c r="C163" s="20"/>
      <c r="D163" s="22"/>
      <c r="E163" s="22"/>
      <c r="F163" s="22"/>
      <c r="G163" s="24" t="str">
        <f aca="false">IF(C163="","",E163-F163)</f>
        <v/>
      </c>
      <c r="H163" s="24" t="str">
        <f aca="false">IF(C163="BUY",-E163,IF(C163="TRIM",G163,""))</f>
        <v/>
      </c>
      <c r="I163" s="25" t="str">
        <f aca="false">IF(C163="BUY",IF(OR(D163="",G163=""),"",G163/D163),IF(C163="TRIM",IF(OR(D163="",E163=""),"",-E163/D163),""))</f>
        <v/>
      </c>
      <c r="J163" s="24" t="str">
        <f aca="false">IF(A163="","",IF(COUNTIF($A$4:A163,A163)=1,INDEX(Chapters!$K$4:$K$203,MATCH(A163,Chapters!$A$4:$A$203,0))+IF(C163="BUY",N(E163),IF(C163="TRIM",-MIN(INDEX(Chapters!$K$4:$K$203,MATCH(A163,Chapters!$A$4:$A$203,0)),ABS(N(I163))*INDEX(Chapters!$H$4:$H$203,MATCH(A163,Chapters!$A$4:$A$203,0))),0)),J162+IF(C163="BUY",N(E163),IF(C163="TRIM",-MIN(J162,ABS(N(I163))*L162),0))))</f>
        <v/>
      </c>
      <c r="K163" s="25" t="str">
        <f aca="false">IF(A163="","",IF(COUNTIF($A$4:A163,A163)=1,INDEX(Chapters!$G$4:$G$203,MATCH(A163,Chapters!$A$4:$A$203,0))+N(I163),K162+N(I163)))</f>
        <v/>
      </c>
      <c r="L163" s="24" t="n">
        <f aca="false">IF(OR(K163="",K163=0),0,J163/K163)</f>
        <v>0</v>
      </c>
      <c r="M163" s="27"/>
    </row>
    <row r="164" customFormat="false" ht="15" hidden="false" customHeight="true" outlineLevel="0" collapsed="false">
      <c r="A164" s="20"/>
      <c r="B164" s="21"/>
      <c r="C164" s="20"/>
      <c r="D164" s="22"/>
      <c r="E164" s="22"/>
      <c r="F164" s="22"/>
      <c r="G164" s="24" t="str">
        <f aca="false">IF(C164="","",E164-F164)</f>
        <v/>
      </c>
      <c r="H164" s="24" t="str">
        <f aca="false">IF(C164="BUY",-E164,IF(C164="TRIM",G164,""))</f>
        <v/>
      </c>
      <c r="I164" s="25" t="str">
        <f aca="false">IF(C164="BUY",IF(OR(D164="",G164=""),"",G164/D164),IF(C164="TRIM",IF(OR(D164="",E164=""),"",-E164/D164),""))</f>
        <v/>
      </c>
      <c r="J164" s="24" t="str">
        <f aca="false">IF(A164="","",IF(COUNTIF($A$4:A164,A164)=1,INDEX(Chapters!$K$4:$K$203,MATCH(A164,Chapters!$A$4:$A$203,0))+IF(C164="BUY",N(E164),IF(C164="TRIM",-MIN(INDEX(Chapters!$K$4:$K$203,MATCH(A164,Chapters!$A$4:$A$203,0)),ABS(N(I164))*INDEX(Chapters!$H$4:$H$203,MATCH(A164,Chapters!$A$4:$A$203,0))),0)),J163+IF(C164="BUY",N(E164),IF(C164="TRIM",-MIN(J163,ABS(N(I164))*L163),0))))</f>
        <v/>
      </c>
      <c r="K164" s="25" t="str">
        <f aca="false">IF(A164="","",IF(COUNTIF($A$4:A164,A164)=1,INDEX(Chapters!$G$4:$G$203,MATCH(A164,Chapters!$A$4:$A$203,0))+N(I164),K163+N(I164)))</f>
        <v/>
      </c>
      <c r="L164" s="24" t="n">
        <f aca="false">IF(OR(K164="",K164=0),0,J164/K164)</f>
        <v>0</v>
      </c>
      <c r="M164" s="27"/>
    </row>
    <row r="165" customFormat="false" ht="15" hidden="false" customHeight="true" outlineLevel="0" collapsed="false">
      <c r="A165" s="20"/>
      <c r="B165" s="21"/>
      <c r="C165" s="20"/>
      <c r="D165" s="22"/>
      <c r="E165" s="22"/>
      <c r="F165" s="22"/>
      <c r="G165" s="24" t="str">
        <f aca="false">IF(C165="","",E165-F165)</f>
        <v/>
      </c>
      <c r="H165" s="24" t="str">
        <f aca="false">IF(C165="BUY",-E165,IF(C165="TRIM",G165,""))</f>
        <v/>
      </c>
      <c r="I165" s="25" t="str">
        <f aca="false">IF(C165="BUY",IF(OR(D165="",G165=""),"",G165/D165),IF(C165="TRIM",IF(OR(D165="",E165=""),"",-E165/D165),""))</f>
        <v/>
      </c>
      <c r="J165" s="24" t="str">
        <f aca="false">IF(A165="","",IF(COUNTIF($A$4:A165,A165)=1,INDEX(Chapters!$K$4:$K$203,MATCH(A165,Chapters!$A$4:$A$203,0))+IF(C165="BUY",N(E165),IF(C165="TRIM",-MIN(INDEX(Chapters!$K$4:$K$203,MATCH(A165,Chapters!$A$4:$A$203,0)),ABS(N(I165))*INDEX(Chapters!$H$4:$H$203,MATCH(A165,Chapters!$A$4:$A$203,0))),0)),J164+IF(C165="BUY",N(E165),IF(C165="TRIM",-MIN(J164,ABS(N(I165))*L164),0))))</f>
        <v/>
      </c>
      <c r="K165" s="25" t="str">
        <f aca="false">IF(A165="","",IF(COUNTIF($A$4:A165,A165)=1,INDEX(Chapters!$G$4:$G$203,MATCH(A165,Chapters!$A$4:$A$203,0))+N(I165),K164+N(I165)))</f>
        <v/>
      </c>
      <c r="L165" s="24" t="n">
        <f aca="false">IF(OR(K165="",K165=0),0,J165/K165)</f>
        <v>0</v>
      </c>
      <c r="M165" s="27"/>
    </row>
    <row r="166" customFormat="false" ht="15" hidden="false" customHeight="true" outlineLevel="0" collapsed="false">
      <c r="A166" s="20"/>
      <c r="B166" s="21"/>
      <c r="C166" s="20"/>
      <c r="D166" s="22"/>
      <c r="E166" s="22"/>
      <c r="F166" s="22"/>
      <c r="G166" s="24" t="str">
        <f aca="false">IF(C166="","",E166-F166)</f>
        <v/>
      </c>
      <c r="H166" s="24" t="str">
        <f aca="false">IF(C166="BUY",-E166,IF(C166="TRIM",G166,""))</f>
        <v/>
      </c>
      <c r="I166" s="25" t="str">
        <f aca="false">IF(C166="BUY",IF(OR(D166="",G166=""),"",G166/D166),IF(C166="TRIM",IF(OR(D166="",E166=""),"",-E166/D166),""))</f>
        <v/>
      </c>
      <c r="J166" s="24" t="str">
        <f aca="false">IF(A166="","",IF(COUNTIF($A$4:A166,A166)=1,INDEX(Chapters!$K$4:$K$203,MATCH(A166,Chapters!$A$4:$A$203,0))+IF(C166="BUY",N(E166),IF(C166="TRIM",-MIN(INDEX(Chapters!$K$4:$K$203,MATCH(A166,Chapters!$A$4:$A$203,0)),ABS(N(I166))*INDEX(Chapters!$H$4:$H$203,MATCH(A166,Chapters!$A$4:$A$203,0))),0)),J165+IF(C166="BUY",N(E166),IF(C166="TRIM",-MIN(J165,ABS(N(I166))*L165),0))))</f>
        <v/>
      </c>
      <c r="K166" s="25" t="str">
        <f aca="false">IF(A166="","",IF(COUNTIF($A$4:A166,A166)=1,INDEX(Chapters!$G$4:$G$203,MATCH(A166,Chapters!$A$4:$A$203,0))+N(I166),K165+N(I166)))</f>
        <v/>
      </c>
      <c r="L166" s="24" t="n">
        <f aca="false">IF(OR(K166="",K166=0),0,J166/K166)</f>
        <v>0</v>
      </c>
      <c r="M166" s="27"/>
    </row>
    <row r="167" customFormat="false" ht="15" hidden="false" customHeight="true" outlineLevel="0" collapsed="false">
      <c r="A167" s="20"/>
      <c r="B167" s="21"/>
      <c r="C167" s="20"/>
      <c r="D167" s="22"/>
      <c r="E167" s="22"/>
      <c r="F167" s="22"/>
      <c r="G167" s="24" t="str">
        <f aca="false">IF(C167="","",E167-F167)</f>
        <v/>
      </c>
      <c r="H167" s="24" t="str">
        <f aca="false">IF(C167="BUY",-E167,IF(C167="TRIM",G167,""))</f>
        <v/>
      </c>
      <c r="I167" s="25" t="str">
        <f aca="false">IF(C167="BUY",IF(OR(D167="",G167=""),"",G167/D167),IF(C167="TRIM",IF(OR(D167="",E167=""),"",-E167/D167),""))</f>
        <v/>
      </c>
      <c r="J167" s="24" t="str">
        <f aca="false">IF(A167="","",IF(COUNTIF($A$4:A167,A167)=1,INDEX(Chapters!$K$4:$K$203,MATCH(A167,Chapters!$A$4:$A$203,0))+IF(C167="BUY",N(E167),IF(C167="TRIM",-MIN(INDEX(Chapters!$K$4:$K$203,MATCH(A167,Chapters!$A$4:$A$203,0)),ABS(N(I167))*INDEX(Chapters!$H$4:$H$203,MATCH(A167,Chapters!$A$4:$A$203,0))),0)),J166+IF(C167="BUY",N(E167),IF(C167="TRIM",-MIN(J166,ABS(N(I167))*L166),0))))</f>
        <v/>
      </c>
      <c r="K167" s="25" t="str">
        <f aca="false">IF(A167="","",IF(COUNTIF($A$4:A167,A167)=1,INDEX(Chapters!$G$4:$G$203,MATCH(A167,Chapters!$A$4:$A$203,0))+N(I167),K166+N(I167)))</f>
        <v/>
      </c>
      <c r="L167" s="24" t="n">
        <f aca="false">IF(OR(K167="",K167=0),0,J167/K167)</f>
        <v>0</v>
      </c>
      <c r="M167" s="27"/>
    </row>
    <row r="168" customFormat="false" ht="15" hidden="false" customHeight="true" outlineLevel="0" collapsed="false">
      <c r="A168" s="20"/>
      <c r="B168" s="21"/>
      <c r="C168" s="20"/>
      <c r="D168" s="22"/>
      <c r="E168" s="22"/>
      <c r="F168" s="22"/>
      <c r="G168" s="24" t="str">
        <f aca="false">IF(C168="","",E168-F168)</f>
        <v/>
      </c>
      <c r="H168" s="24" t="str">
        <f aca="false">IF(C168="BUY",-E168,IF(C168="TRIM",G168,""))</f>
        <v/>
      </c>
      <c r="I168" s="25" t="str">
        <f aca="false">IF(C168="BUY",IF(OR(D168="",G168=""),"",G168/D168),IF(C168="TRIM",IF(OR(D168="",E168=""),"",-E168/D168),""))</f>
        <v/>
      </c>
      <c r="J168" s="24" t="str">
        <f aca="false">IF(A168="","",IF(COUNTIF($A$4:A168,A168)=1,INDEX(Chapters!$K$4:$K$203,MATCH(A168,Chapters!$A$4:$A$203,0))+IF(C168="BUY",N(E168),IF(C168="TRIM",-MIN(INDEX(Chapters!$K$4:$K$203,MATCH(A168,Chapters!$A$4:$A$203,0)),ABS(N(I168))*INDEX(Chapters!$H$4:$H$203,MATCH(A168,Chapters!$A$4:$A$203,0))),0)),J167+IF(C168="BUY",N(E168),IF(C168="TRIM",-MIN(J167,ABS(N(I168))*L167),0))))</f>
        <v/>
      </c>
      <c r="K168" s="25" t="str">
        <f aca="false">IF(A168="","",IF(COUNTIF($A$4:A168,A168)=1,INDEX(Chapters!$G$4:$G$203,MATCH(A168,Chapters!$A$4:$A$203,0))+N(I168),K167+N(I168)))</f>
        <v/>
      </c>
      <c r="L168" s="24" t="n">
        <f aca="false">IF(OR(K168="",K168=0),0,J168/K168)</f>
        <v>0</v>
      </c>
      <c r="M168" s="27"/>
    </row>
    <row r="169" customFormat="false" ht="15" hidden="false" customHeight="true" outlineLevel="0" collapsed="false">
      <c r="A169" s="20"/>
      <c r="B169" s="21"/>
      <c r="C169" s="20"/>
      <c r="D169" s="22"/>
      <c r="E169" s="22"/>
      <c r="F169" s="22"/>
      <c r="G169" s="24" t="str">
        <f aca="false">IF(C169="","",E169-F169)</f>
        <v/>
      </c>
      <c r="H169" s="24" t="str">
        <f aca="false">IF(C169="BUY",-E169,IF(C169="TRIM",G169,""))</f>
        <v/>
      </c>
      <c r="I169" s="25" t="str">
        <f aca="false">IF(C169="BUY",IF(OR(D169="",G169=""),"",G169/D169),IF(C169="TRIM",IF(OR(D169="",E169=""),"",-E169/D169),""))</f>
        <v/>
      </c>
      <c r="J169" s="24" t="str">
        <f aca="false">IF(A169="","",IF(COUNTIF($A$4:A169,A169)=1,INDEX(Chapters!$K$4:$K$203,MATCH(A169,Chapters!$A$4:$A$203,0))+IF(C169="BUY",N(E169),IF(C169="TRIM",-MIN(INDEX(Chapters!$K$4:$K$203,MATCH(A169,Chapters!$A$4:$A$203,0)),ABS(N(I169))*INDEX(Chapters!$H$4:$H$203,MATCH(A169,Chapters!$A$4:$A$203,0))),0)),J168+IF(C169="BUY",N(E169),IF(C169="TRIM",-MIN(J168,ABS(N(I169))*L168),0))))</f>
        <v/>
      </c>
      <c r="K169" s="25" t="str">
        <f aca="false">IF(A169="","",IF(COUNTIF($A$4:A169,A169)=1,INDEX(Chapters!$G$4:$G$203,MATCH(A169,Chapters!$A$4:$A$203,0))+N(I169),K168+N(I169)))</f>
        <v/>
      </c>
      <c r="L169" s="24" t="n">
        <f aca="false">IF(OR(K169="",K169=0),0,J169/K169)</f>
        <v>0</v>
      </c>
      <c r="M169" s="27"/>
    </row>
    <row r="170" customFormat="false" ht="15" hidden="false" customHeight="true" outlineLevel="0" collapsed="false">
      <c r="A170" s="20"/>
      <c r="B170" s="21"/>
      <c r="C170" s="20"/>
      <c r="D170" s="22"/>
      <c r="E170" s="22"/>
      <c r="F170" s="22"/>
      <c r="G170" s="24" t="str">
        <f aca="false">IF(C170="","",E170-F170)</f>
        <v/>
      </c>
      <c r="H170" s="24" t="str">
        <f aca="false">IF(C170="BUY",-E170,IF(C170="TRIM",G170,""))</f>
        <v/>
      </c>
      <c r="I170" s="25" t="str">
        <f aca="false">IF(C170="BUY",IF(OR(D170="",G170=""),"",G170/D170),IF(C170="TRIM",IF(OR(D170="",E170=""),"",-E170/D170),""))</f>
        <v/>
      </c>
      <c r="J170" s="24" t="str">
        <f aca="false">IF(A170="","",IF(COUNTIF($A$4:A170,A170)=1,INDEX(Chapters!$K$4:$K$203,MATCH(A170,Chapters!$A$4:$A$203,0))+IF(C170="BUY",N(E170),IF(C170="TRIM",-MIN(INDEX(Chapters!$K$4:$K$203,MATCH(A170,Chapters!$A$4:$A$203,0)),ABS(N(I170))*INDEX(Chapters!$H$4:$H$203,MATCH(A170,Chapters!$A$4:$A$203,0))),0)),J169+IF(C170="BUY",N(E170),IF(C170="TRIM",-MIN(J169,ABS(N(I170))*L169),0))))</f>
        <v/>
      </c>
      <c r="K170" s="25" t="str">
        <f aca="false">IF(A170="","",IF(COUNTIF($A$4:A170,A170)=1,INDEX(Chapters!$G$4:$G$203,MATCH(A170,Chapters!$A$4:$A$203,0))+N(I170),K169+N(I170)))</f>
        <v/>
      </c>
      <c r="L170" s="24" t="n">
        <f aca="false">IF(OR(K170="",K170=0),0,J170/K170)</f>
        <v>0</v>
      </c>
      <c r="M170" s="27"/>
    </row>
    <row r="171" customFormat="false" ht="15" hidden="false" customHeight="true" outlineLevel="0" collapsed="false">
      <c r="A171" s="20"/>
      <c r="B171" s="21"/>
      <c r="C171" s="20"/>
      <c r="D171" s="22"/>
      <c r="E171" s="22"/>
      <c r="F171" s="22"/>
      <c r="G171" s="24" t="str">
        <f aca="false">IF(C171="","",E171-F171)</f>
        <v/>
      </c>
      <c r="H171" s="24" t="str">
        <f aca="false">IF(C171="BUY",-E171,IF(C171="TRIM",G171,""))</f>
        <v/>
      </c>
      <c r="I171" s="25" t="str">
        <f aca="false">IF(C171="BUY",IF(OR(D171="",G171=""),"",G171/D171),IF(C171="TRIM",IF(OR(D171="",E171=""),"",-E171/D171),""))</f>
        <v/>
      </c>
      <c r="J171" s="24" t="str">
        <f aca="false">IF(A171="","",IF(COUNTIF($A$4:A171,A171)=1,INDEX(Chapters!$K$4:$K$203,MATCH(A171,Chapters!$A$4:$A$203,0))+IF(C171="BUY",N(E171),IF(C171="TRIM",-MIN(INDEX(Chapters!$K$4:$K$203,MATCH(A171,Chapters!$A$4:$A$203,0)),ABS(N(I171))*INDEX(Chapters!$H$4:$H$203,MATCH(A171,Chapters!$A$4:$A$203,0))),0)),J170+IF(C171="BUY",N(E171),IF(C171="TRIM",-MIN(J170,ABS(N(I171))*L170),0))))</f>
        <v/>
      </c>
      <c r="K171" s="25" t="str">
        <f aca="false">IF(A171="","",IF(COUNTIF($A$4:A171,A171)=1,INDEX(Chapters!$G$4:$G$203,MATCH(A171,Chapters!$A$4:$A$203,0))+N(I171),K170+N(I171)))</f>
        <v/>
      </c>
      <c r="L171" s="24" t="n">
        <f aca="false">IF(OR(K171="",K171=0),0,J171/K171)</f>
        <v>0</v>
      </c>
      <c r="M171" s="27"/>
    </row>
    <row r="172" customFormat="false" ht="15" hidden="false" customHeight="true" outlineLevel="0" collapsed="false">
      <c r="A172" s="20"/>
      <c r="B172" s="21"/>
      <c r="C172" s="20"/>
      <c r="D172" s="22"/>
      <c r="E172" s="22"/>
      <c r="F172" s="22"/>
      <c r="G172" s="24" t="str">
        <f aca="false">IF(C172="","",E172-F172)</f>
        <v/>
      </c>
      <c r="H172" s="24" t="str">
        <f aca="false">IF(C172="BUY",-E172,IF(C172="TRIM",G172,""))</f>
        <v/>
      </c>
      <c r="I172" s="25" t="str">
        <f aca="false">IF(C172="BUY",IF(OR(D172="",G172=""),"",G172/D172),IF(C172="TRIM",IF(OR(D172="",E172=""),"",-E172/D172),""))</f>
        <v/>
      </c>
      <c r="J172" s="24" t="str">
        <f aca="false">IF(A172="","",IF(COUNTIF($A$4:A172,A172)=1,INDEX(Chapters!$K$4:$K$203,MATCH(A172,Chapters!$A$4:$A$203,0))+IF(C172="BUY",N(E172),IF(C172="TRIM",-MIN(INDEX(Chapters!$K$4:$K$203,MATCH(A172,Chapters!$A$4:$A$203,0)),ABS(N(I172))*INDEX(Chapters!$H$4:$H$203,MATCH(A172,Chapters!$A$4:$A$203,0))),0)),J171+IF(C172="BUY",N(E172),IF(C172="TRIM",-MIN(J171,ABS(N(I172))*L171),0))))</f>
        <v/>
      </c>
      <c r="K172" s="25" t="str">
        <f aca="false">IF(A172="","",IF(COUNTIF($A$4:A172,A172)=1,INDEX(Chapters!$G$4:$G$203,MATCH(A172,Chapters!$A$4:$A$203,0))+N(I172),K171+N(I172)))</f>
        <v/>
      </c>
      <c r="L172" s="24" t="n">
        <f aca="false">IF(OR(K172="",K172=0),0,J172/K172)</f>
        <v>0</v>
      </c>
      <c r="M172" s="27"/>
    </row>
    <row r="173" customFormat="false" ht="15" hidden="false" customHeight="true" outlineLevel="0" collapsed="false">
      <c r="A173" s="20"/>
      <c r="B173" s="21"/>
      <c r="C173" s="20"/>
      <c r="D173" s="22"/>
      <c r="E173" s="22"/>
      <c r="F173" s="22"/>
      <c r="G173" s="24" t="str">
        <f aca="false">IF(C173="","",E173-F173)</f>
        <v/>
      </c>
      <c r="H173" s="24" t="str">
        <f aca="false">IF(C173="BUY",-E173,IF(C173="TRIM",G173,""))</f>
        <v/>
      </c>
      <c r="I173" s="25" t="str">
        <f aca="false">IF(C173="BUY",IF(OR(D173="",G173=""),"",G173/D173),IF(C173="TRIM",IF(OR(D173="",E173=""),"",-E173/D173),""))</f>
        <v/>
      </c>
      <c r="J173" s="24" t="str">
        <f aca="false">IF(A173="","",IF(COUNTIF($A$4:A173,A173)=1,INDEX(Chapters!$K$4:$K$203,MATCH(A173,Chapters!$A$4:$A$203,0))+IF(C173="BUY",N(E173),IF(C173="TRIM",-MIN(INDEX(Chapters!$K$4:$K$203,MATCH(A173,Chapters!$A$4:$A$203,0)),ABS(N(I173))*INDEX(Chapters!$H$4:$H$203,MATCH(A173,Chapters!$A$4:$A$203,0))),0)),J172+IF(C173="BUY",N(E173),IF(C173="TRIM",-MIN(J172,ABS(N(I173))*L172),0))))</f>
        <v/>
      </c>
      <c r="K173" s="25" t="str">
        <f aca="false">IF(A173="","",IF(COUNTIF($A$4:A173,A173)=1,INDEX(Chapters!$G$4:$G$203,MATCH(A173,Chapters!$A$4:$A$203,0))+N(I173),K172+N(I173)))</f>
        <v/>
      </c>
      <c r="L173" s="24" t="n">
        <f aca="false">IF(OR(K173="",K173=0),0,J173/K173)</f>
        <v>0</v>
      </c>
      <c r="M173" s="27"/>
    </row>
    <row r="174" customFormat="false" ht="15" hidden="false" customHeight="true" outlineLevel="0" collapsed="false">
      <c r="A174" s="20"/>
      <c r="B174" s="21"/>
      <c r="C174" s="20"/>
      <c r="D174" s="22"/>
      <c r="E174" s="22"/>
      <c r="F174" s="22"/>
      <c r="G174" s="24" t="str">
        <f aca="false">IF(C174="","",E174-F174)</f>
        <v/>
      </c>
      <c r="H174" s="24" t="str">
        <f aca="false">IF(C174="BUY",-E174,IF(C174="TRIM",G174,""))</f>
        <v/>
      </c>
      <c r="I174" s="25" t="str">
        <f aca="false">IF(C174="BUY",IF(OR(D174="",G174=""),"",G174/D174),IF(C174="TRIM",IF(OR(D174="",E174=""),"",-E174/D174),""))</f>
        <v/>
      </c>
      <c r="J174" s="24" t="str">
        <f aca="false">IF(A174="","",IF(COUNTIF($A$4:A174,A174)=1,INDEX(Chapters!$K$4:$K$203,MATCH(A174,Chapters!$A$4:$A$203,0))+IF(C174="BUY",N(E174),IF(C174="TRIM",-MIN(INDEX(Chapters!$K$4:$K$203,MATCH(A174,Chapters!$A$4:$A$203,0)),ABS(N(I174))*INDEX(Chapters!$H$4:$H$203,MATCH(A174,Chapters!$A$4:$A$203,0))),0)),J173+IF(C174="BUY",N(E174),IF(C174="TRIM",-MIN(J173,ABS(N(I174))*L173),0))))</f>
        <v/>
      </c>
      <c r="K174" s="25" t="str">
        <f aca="false">IF(A174="","",IF(COUNTIF($A$4:A174,A174)=1,INDEX(Chapters!$G$4:$G$203,MATCH(A174,Chapters!$A$4:$A$203,0))+N(I174),K173+N(I174)))</f>
        <v/>
      </c>
      <c r="L174" s="24" t="n">
        <f aca="false">IF(OR(K174="",K174=0),0,J174/K174)</f>
        <v>0</v>
      </c>
      <c r="M174" s="27"/>
    </row>
    <row r="175" customFormat="false" ht="15" hidden="false" customHeight="true" outlineLevel="0" collapsed="false">
      <c r="A175" s="20"/>
      <c r="B175" s="21"/>
      <c r="C175" s="20"/>
      <c r="D175" s="22"/>
      <c r="E175" s="22"/>
      <c r="F175" s="22"/>
      <c r="G175" s="24" t="str">
        <f aca="false">IF(C175="","",E175-F175)</f>
        <v/>
      </c>
      <c r="H175" s="24" t="str">
        <f aca="false">IF(C175="BUY",-E175,IF(C175="TRIM",G175,""))</f>
        <v/>
      </c>
      <c r="I175" s="25" t="str">
        <f aca="false">IF(C175="BUY",IF(OR(D175="",G175=""),"",G175/D175),IF(C175="TRIM",IF(OR(D175="",E175=""),"",-E175/D175),""))</f>
        <v/>
      </c>
      <c r="J175" s="24" t="str">
        <f aca="false">IF(A175="","",IF(COUNTIF($A$4:A175,A175)=1,INDEX(Chapters!$K$4:$K$203,MATCH(A175,Chapters!$A$4:$A$203,0))+IF(C175="BUY",N(E175),IF(C175="TRIM",-MIN(INDEX(Chapters!$K$4:$K$203,MATCH(A175,Chapters!$A$4:$A$203,0)),ABS(N(I175))*INDEX(Chapters!$H$4:$H$203,MATCH(A175,Chapters!$A$4:$A$203,0))),0)),J174+IF(C175="BUY",N(E175),IF(C175="TRIM",-MIN(J174,ABS(N(I175))*L174),0))))</f>
        <v/>
      </c>
      <c r="K175" s="25" t="str">
        <f aca="false">IF(A175="","",IF(COUNTIF($A$4:A175,A175)=1,INDEX(Chapters!$G$4:$G$203,MATCH(A175,Chapters!$A$4:$A$203,0))+N(I175),K174+N(I175)))</f>
        <v/>
      </c>
      <c r="L175" s="24" t="n">
        <f aca="false">IF(OR(K175="",K175=0),0,J175/K175)</f>
        <v>0</v>
      </c>
      <c r="M175" s="27"/>
    </row>
    <row r="176" customFormat="false" ht="15" hidden="false" customHeight="true" outlineLevel="0" collapsed="false">
      <c r="A176" s="20"/>
      <c r="B176" s="21"/>
      <c r="C176" s="20"/>
      <c r="D176" s="22"/>
      <c r="E176" s="22"/>
      <c r="F176" s="22"/>
      <c r="G176" s="24" t="str">
        <f aca="false">IF(C176="","",E176-F176)</f>
        <v/>
      </c>
      <c r="H176" s="24" t="str">
        <f aca="false">IF(C176="BUY",-E176,IF(C176="TRIM",G176,""))</f>
        <v/>
      </c>
      <c r="I176" s="25" t="str">
        <f aca="false">IF(C176="BUY",IF(OR(D176="",G176=""),"",G176/D176),IF(C176="TRIM",IF(OR(D176="",E176=""),"",-E176/D176),""))</f>
        <v/>
      </c>
      <c r="J176" s="24" t="str">
        <f aca="false">IF(A176="","",IF(COUNTIF($A$4:A176,A176)=1,INDEX(Chapters!$K$4:$K$203,MATCH(A176,Chapters!$A$4:$A$203,0))+IF(C176="BUY",N(E176),IF(C176="TRIM",-MIN(INDEX(Chapters!$K$4:$K$203,MATCH(A176,Chapters!$A$4:$A$203,0)),ABS(N(I176))*INDEX(Chapters!$H$4:$H$203,MATCH(A176,Chapters!$A$4:$A$203,0))),0)),J175+IF(C176="BUY",N(E176),IF(C176="TRIM",-MIN(J175,ABS(N(I176))*L175),0))))</f>
        <v/>
      </c>
      <c r="K176" s="25" t="str">
        <f aca="false">IF(A176="","",IF(COUNTIF($A$4:A176,A176)=1,INDEX(Chapters!$G$4:$G$203,MATCH(A176,Chapters!$A$4:$A$203,0))+N(I176),K175+N(I176)))</f>
        <v/>
      </c>
      <c r="L176" s="24" t="n">
        <f aca="false">IF(OR(K176="",K176=0),0,J176/K176)</f>
        <v>0</v>
      </c>
      <c r="M176" s="27"/>
    </row>
    <row r="177" customFormat="false" ht="15" hidden="false" customHeight="true" outlineLevel="0" collapsed="false">
      <c r="A177" s="20"/>
      <c r="B177" s="21"/>
      <c r="C177" s="20"/>
      <c r="D177" s="22"/>
      <c r="E177" s="22"/>
      <c r="F177" s="22"/>
      <c r="G177" s="24" t="str">
        <f aca="false">IF(C177="","",E177-F177)</f>
        <v/>
      </c>
      <c r="H177" s="24" t="str">
        <f aca="false">IF(C177="BUY",-E177,IF(C177="TRIM",G177,""))</f>
        <v/>
      </c>
      <c r="I177" s="25" t="str">
        <f aca="false">IF(C177="BUY",IF(OR(D177="",G177=""),"",G177/D177),IF(C177="TRIM",IF(OR(D177="",E177=""),"",-E177/D177),""))</f>
        <v/>
      </c>
      <c r="J177" s="24" t="str">
        <f aca="false">IF(A177="","",IF(COUNTIF($A$4:A177,A177)=1,INDEX(Chapters!$K$4:$K$203,MATCH(A177,Chapters!$A$4:$A$203,0))+IF(C177="BUY",N(E177),IF(C177="TRIM",-MIN(INDEX(Chapters!$K$4:$K$203,MATCH(A177,Chapters!$A$4:$A$203,0)),ABS(N(I177))*INDEX(Chapters!$H$4:$H$203,MATCH(A177,Chapters!$A$4:$A$203,0))),0)),J176+IF(C177="BUY",N(E177),IF(C177="TRIM",-MIN(J176,ABS(N(I177))*L176),0))))</f>
        <v/>
      </c>
      <c r="K177" s="25" t="str">
        <f aca="false">IF(A177="","",IF(COUNTIF($A$4:A177,A177)=1,INDEX(Chapters!$G$4:$G$203,MATCH(A177,Chapters!$A$4:$A$203,0))+N(I177),K176+N(I177)))</f>
        <v/>
      </c>
      <c r="L177" s="24" t="n">
        <f aca="false">IF(OR(K177="",K177=0),0,J177/K177)</f>
        <v>0</v>
      </c>
      <c r="M177" s="27"/>
    </row>
    <row r="178" customFormat="false" ht="15" hidden="false" customHeight="true" outlineLevel="0" collapsed="false">
      <c r="A178" s="20"/>
      <c r="B178" s="21"/>
      <c r="C178" s="20"/>
      <c r="D178" s="22"/>
      <c r="E178" s="22"/>
      <c r="F178" s="22"/>
      <c r="G178" s="24" t="str">
        <f aca="false">IF(C178="","",E178-F178)</f>
        <v/>
      </c>
      <c r="H178" s="24" t="str">
        <f aca="false">IF(C178="BUY",-E178,IF(C178="TRIM",G178,""))</f>
        <v/>
      </c>
      <c r="I178" s="25" t="str">
        <f aca="false">IF(C178="BUY",IF(OR(D178="",G178=""),"",G178/D178),IF(C178="TRIM",IF(OR(D178="",E178=""),"",-E178/D178),""))</f>
        <v/>
      </c>
      <c r="J178" s="24" t="str">
        <f aca="false">IF(A178="","",IF(COUNTIF($A$4:A178,A178)=1,INDEX(Chapters!$K$4:$K$203,MATCH(A178,Chapters!$A$4:$A$203,0))+IF(C178="BUY",N(E178),IF(C178="TRIM",-MIN(INDEX(Chapters!$K$4:$K$203,MATCH(A178,Chapters!$A$4:$A$203,0)),ABS(N(I178))*INDEX(Chapters!$H$4:$H$203,MATCH(A178,Chapters!$A$4:$A$203,0))),0)),J177+IF(C178="BUY",N(E178),IF(C178="TRIM",-MIN(J177,ABS(N(I178))*L177),0))))</f>
        <v/>
      </c>
      <c r="K178" s="25" t="str">
        <f aca="false">IF(A178="","",IF(COUNTIF($A$4:A178,A178)=1,INDEX(Chapters!$G$4:$G$203,MATCH(A178,Chapters!$A$4:$A$203,0))+N(I178),K177+N(I178)))</f>
        <v/>
      </c>
      <c r="L178" s="24" t="n">
        <f aca="false">IF(OR(K178="",K178=0),0,J178/K178)</f>
        <v>0</v>
      </c>
      <c r="M178" s="27"/>
    </row>
    <row r="179" customFormat="false" ht="15" hidden="false" customHeight="true" outlineLevel="0" collapsed="false">
      <c r="A179" s="20"/>
      <c r="B179" s="21"/>
      <c r="C179" s="20"/>
      <c r="D179" s="22"/>
      <c r="E179" s="22"/>
      <c r="F179" s="22"/>
      <c r="G179" s="24" t="str">
        <f aca="false">IF(C179="","",E179-F179)</f>
        <v/>
      </c>
      <c r="H179" s="24" t="str">
        <f aca="false">IF(C179="BUY",-E179,IF(C179="TRIM",G179,""))</f>
        <v/>
      </c>
      <c r="I179" s="25" t="str">
        <f aca="false">IF(C179="BUY",IF(OR(D179="",G179=""),"",G179/D179),IF(C179="TRIM",IF(OR(D179="",E179=""),"",-E179/D179),""))</f>
        <v/>
      </c>
      <c r="J179" s="24" t="str">
        <f aca="false">IF(A179="","",IF(COUNTIF($A$4:A179,A179)=1,INDEX(Chapters!$K$4:$K$203,MATCH(A179,Chapters!$A$4:$A$203,0))+IF(C179="BUY",N(E179),IF(C179="TRIM",-MIN(INDEX(Chapters!$K$4:$K$203,MATCH(A179,Chapters!$A$4:$A$203,0)),ABS(N(I179))*INDEX(Chapters!$H$4:$H$203,MATCH(A179,Chapters!$A$4:$A$203,0))),0)),J178+IF(C179="BUY",N(E179),IF(C179="TRIM",-MIN(J178,ABS(N(I179))*L178),0))))</f>
        <v/>
      </c>
      <c r="K179" s="25" t="str">
        <f aca="false">IF(A179="","",IF(COUNTIF($A$4:A179,A179)=1,INDEX(Chapters!$G$4:$G$203,MATCH(A179,Chapters!$A$4:$A$203,0))+N(I179),K178+N(I179)))</f>
        <v/>
      </c>
      <c r="L179" s="24" t="n">
        <f aca="false">IF(OR(K179="",K179=0),0,J179/K179)</f>
        <v>0</v>
      </c>
      <c r="M179" s="27"/>
    </row>
    <row r="180" customFormat="false" ht="15" hidden="false" customHeight="true" outlineLevel="0" collapsed="false">
      <c r="A180" s="20"/>
      <c r="B180" s="21"/>
      <c r="C180" s="20"/>
      <c r="D180" s="22"/>
      <c r="E180" s="22"/>
      <c r="F180" s="22"/>
      <c r="G180" s="24" t="str">
        <f aca="false">IF(C180="","",E180-F180)</f>
        <v/>
      </c>
      <c r="H180" s="24" t="str">
        <f aca="false">IF(C180="BUY",-E180,IF(C180="TRIM",G180,""))</f>
        <v/>
      </c>
      <c r="I180" s="25" t="str">
        <f aca="false">IF(C180="BUY",IF(OR(D180="",G180=""),"",G180/D180),IF(C180="TRIM",IF(OR(D180="",E180=""),"",-E180/D180),""))</f>
        <v/>
      </c>
      <c r="J180" s="24" t="str">
        <f aca="false">IF(A180="","",IF(COUNTIF($A$4:A180,A180)=1,INDEX(Chapters!$K$4:$K$203,MATCH(A180,Chapters!$A$4:$A$203,0))+IF(C180="BUY",N(E180),IF(C180="TRIM",-MIN(INDEX(Chapters!$K$4:$K$203,MATCH(A180,Chapters!$A$4:$A$203,0)),ABS(N(I180))*INDEX(Chapters!$H$4:$H$203,MATCH(A180,Chapters!$A$4:$A$203,0))),0)),J179+IF(C180="BUY",N(E180),IF(C180="TRIM",-MIN(J179,ABS(N(I180))*L179),0))))</f>
        <v/>
      </c>
      <c r="K180" s="25" t="str">
        <f aca="false">IF(A180="","",IF(COUNTIF($A$4:A180,A180)=1,INDEX(Chapters!$G$4:$G$203,MATCH(A180,Chapters!$A$4:$A$203,0))+N(I180),K179+N(I180)))</f>
        <v/>
      </c>
      <c r="L180" s="24" t="n">
        <f aca="false">IF(OR(K180="",K180=0),0,J180/K180)</f>
        <v>0</v>
      </c>
      <c r="M180" s="27"/>
    </row>
    <row r="181" customFormat="false" ht="15" hidden="false" customHeight="true" outlineLevel="0" collapsed="false">
      <c r="A181" s="20"/>
      <c r="B181" s="21"/>
      <c r="C181" s="20"/>
      <c r="D181" s="22"/>
      <c r="E181" s="22"/>
      <c r="F181" s="22"/>
      <c r="G181" s="24" t="str">
        <f aca="false">IF(C181="","",E181-F181)</f>
        <v/>
      </c>
      <c r="H181" s="24" t="str">
        <f aca="false">IF(C181="BUY",-E181,IF(C181="TRIM",G181,""))</f>
        <v/>
      </c>
      <c r="I181" s="25" t="str">
        <f aca="false">IF(C181="BUY",IF(OR(D181="",G181=""),"",G181/D181),IF(C181="TRIM",IF(OR(D181="",E181=""),"",-E181/D181),""))</f>
        <v/>
      </c>
      <c r="J181" s="24" t="str">
        <f aca="false">IF(A181="","",IF(COUNTIF($A$4:A181,A181)=1,INDEX(Chapters!$K$4:$K$203,MATCH(A181,Chapters!$A$4:$A$203,0))+IF(C181="BUY",N(E181),IF(C181="TRIM",-MIN(INDEX(Chapters!$K$4:$K$203,MATCH(A181,Chapters!$A$4:$A$203,0)),ABS(N(I181))*INDEX(Chapters!$H$4:$H$203,MATCH(A181,Chapters!$A$4:$A$203,0))),0)),J180+IF(C181="BUY",N(E181),IF(C181="TRIM",-MIN(J180,ABS(N(I181))*L180),0))))</f>
        <v/>
      </c>
      <c r="K181" s="25" t="str">
        <f aca="false">IF(A181="","",IF(COUNTIF($A$4:A181,A181)=1,INDEX(Chapters!$G$4:$G$203,MATCH(A181,Chapters!$A$4:$A$203,0))+N(I181),K180+N(I181)))</f>
        <v/>
      </c>
      <c r="L181" s="24" t="n">
        <f aca="false">IF(OR(K181="",K181=0),0,J181/K181)</f>
        <v>0</v>
      </c>
      <c r="M181" s="27"/>
    </row>
    <row r="182" customFormat="false" ht="15" hidden="false" customHeight="true" outlineLevel="0" collapsed="false">
      <c r="A182" s="20"/>
      <c r="B182" s="21"/>
      <c r="C182" s="20"/>
      <c r="D182" s="22"/>
      <c r="E182" s="22"/>
      <c r="F182" s="22"/>
      <c r="G182" s="24" t="str">
        <f aca="false">IF(C182="","",E182-F182)</f>
        <v/>
      </c>
      <c r="H182" s="24" t="str">
        <f aca="false">IF(C182="BUY",-E182,IF(C182="TRIM",G182,""))</f>
        <v/>
      </c>
      <c r="I182" s="25" t="str">
        <f aca="false">IF(C182="BUY",IF(OR(D182="",G182=""),"",G182/D182),IF(C182="TRIM",IF(OR(D182="",E182=""),"",-E182/D182),""))</f>
        <v/>
      </c>
      <c r="J182" s="24" t="str">
        <f aca="false">IF(A182="","",IF(COUNTIF($A$4:A182,A182)=1,INDEX(Chapters!$K$4:$K$203,MATCH(A182,Chapters!$A$4:$A$203,0))+IF(C182="BUY",N(E182),IF(C182="TRIM",-MIN(INDEX(Chapters!$K$4:$K$203,MATCH(A182,Chapters!$A$4:$A$203,0)),ABS(N(I182))*INDEX(Chapters!$H$4:$H$203,MATCH(A182,Chapters!$A$4:$A$203,0))),0)),J181+IF(C182="BUY",N(E182),IF(C182="TRIM",-MIN(J181,ABS(N(I182))*L181),0))))</f>
        <v/>
      </c>
      <c r="K182" s="25" t="str">
        <f aca="false">IF(A182="","",IF(COUNTIF($A$4:A182,A182)=1,INDEX(Chapters!$G$4:$G$203,MATCH(A182,Chapters!$A$4:$A$203,0))+N(I182),K181+N(I182)))</f>
        <v/>
      </c>
      <c r="L182" s="24" t="n">
        <f aca="false">IF(OR(K182="",K182=0),0,J182/K182)</f>
        <v>0</v>
      </c>
      <c r="M182" s="27"/>
    </row>
    <row r="183" customFormat="false" ht="15" hidden="false" customHeight="true" outlineLevel="0" collapsed="false">
      <c r="A183" s="20"/>
      <c r="B183" s="21"/>
      <c r="C183" s="20"/>
      <c r="D183" s="22"/>
      <c r="E183" s="22"/>
      <c r="F183" s="22"/>
      <c r="G183" s="24" t="str">
        <f aca="false">IF(C183="","",E183-F183)</f>
        <v/>
      </c>
      <c r="H183" s="24" t="str">
        <f aca="false">IF(C183="BUY",-E183,IF(C183="TRIM",G183,""))</f>
        <v/>
      </c>
      <c r="I183" s="25" t="str">
        <f aca="false">IF(C183="BUY",IF(OR(D183="",G183=""),"",G183/D183),IF(C183="TRIM",IF(OR(D183="",E183=""),"",-E183/D183),""))</f>
        <v/>
      </c>
      <c r="J183" s="24" t="str">
        <f aca="false">IF(A183="","",IF(COUNTIF($A$4:A183,A183)=1,INDEX(Chapters!$K$4:$K$203,MATCH(A183,Chapters!$A$4:$A$203,0))+IF(C183="BUY",N(E183),IF(C183="TRIM",-MIN(INDEX(Chapters!$K$4:$K$203,MATCH(A183,Chapters!$A$4:$A$203,0)),ABS(N(I183))*INDEX(Chapters!$H$4:$H$203,MATCH(A183,Chapters!$A$4:$A$203,0))),0)),J182+IF(C183="BUY",N(E183),IF(C183="TRIM",-MIN(J182,ABS(N(I183))*L182),0))))</f>
        <v/>
      </c>
      <c r="K183" s="25" t="str">
        <f aca="false">IF(A183="","",IF(COUNTIF($A$4:A183,A183)=1,INDEX(Chapters!$G$4:$G$203,MATCH(A183,Chapters!$A$4:$A$203,0))+N(I183),K182+N(I183)))</f>
        <v/>
      </c>
      <c r="L183" s="24" t="n">
        <f aca="false">IF(OR(K183="",K183=0),0,J183/K183)</f>
        <v>0</v>
      </c>
      <c r="M183" s="27"/>
    </row>
    <row r="184" customFormat="false" ht="15" hidden="false" customHeight="true" outlineLevel="0" collapsed="false">
      <c r="A184" s="20"/>
      <c r="B184" s="21"/>
      <c r="C184" s="20"/>
      <c r="D184" s="22"/>
      <c r="E184" s="22"/>
      <c r="F184" s="22"/>
      <c r="G184" s="24" t="str">
        <f aca="false">IF(C184="","",E184-F184)</f>
        <v/>
      </c>
      <c r="H184" s="24" t="str">
        <f aca="false">IF(C184="BUY",-E184,IF(C184="TRIM",G184,""))</f>
        <v/>
      </c>
      <c r="I184" s="25" t="str">
        <f aca="false">IF(C184="BUY",IF(OR(D184="",G184=""),"",G184/D184),IF(C184="TRIM",IF(OR(D184="",E184=""),"",-E184/D184),""))</f>
        <v/>
      </c>
      <c r="J184" s="24" t="str">
        <f aca="false">IF(A184="","",IF(COUNTIF($A$4:A184,A184)=1,INDEX(Chapters!$K$4:$K$203,MATCH(A184,Chapters!$A$4:$A$203,0))+IF(C184="BUY",N(E184),IF(C184="TRIM",-MIN(INDEX(Chapters!$K$4:$K$203,MATCH(A184,Chapters!$A$4:$A$203,0)),ABS(N(I184))*INDEX(Chapters!$H$4:$H$203,MATCH(A184,Chapters!$A$4:$A$203,0))),0)),J183+IF(C184="BUY",N(E184),IF(C184="TRIM",-MIN(J183,ABS(N(I184))*L183),0))))</f>
        <v/>
      </c>
      <c r="K184" s="25" t="str">
        <f aca="false">IF(A184="","",IF(COUNTIF($A$4:A184,A184)=1,INDEX(Chapters!$G$4:$G$203,MATCH(A184,Chapters!$A$4:$A$203,0))+N(I184),K183+N(I184)))</f>
        <v/>
      </c>
      <c r="L184" s="24" t="n">
        <f aca="false">IF(OR(K184="",K184=0),0,J184/K184)</f>
        <v>0</v>
      </c>
      <c r="M184" s="27"/>
    </row>
    <row r="185" customFormat="false" ht="15" hidden="false" customHeight="true" outlineLevel="0" collapsed="false">
      <c r="A185" s="20"/>
      <c r="B185" s="21"/>
      <c r="C185" s="20"/>
      <c r="D185" s="22"/>
      <c r="E185" s="22"/>
      <c r="F185" s="22"/>
      <c r="G185" s="24" t="str">
        <f aca="false">IF(C185="","",E185-F185)</f>
        <v/>
      </c>
      <c r="H185" s="24" t="str">
        <f aca="false">IF(C185="BUY",-E185,IF(C185="TRIM",G185,""))</f>
        <v/>
      </c>
      <c r="I185" s="25" t="str">
        <f aca="false">IF(C185="BUY",IF(OR(D185="",G185=""),"",G185/D185),IF(C185="TRIM",IF(OR(D185="",E185=""),"",-E185/D185),""))</f>
        <v/>
      </c>
      <c r="J185" s="24" t="str">
        <f aca="false">IF(A185="","",IF(COUNTIF($A$4:A185,A185)=1,INDEX(Chapters!$K$4:$K$203,MATCH(A185,Chapters!$A$4:$A$203,0))+IF(C185="BUY",N(E185),IF(C185="TRIM",-MIN(INDEX(Chapters!$K$4:$K$203,MATCH(A185,Chapters!$A$4:$A$203,0)),ABS(N(I185))*INDEX(Chapters!$H$4:$H$203,MATCH(A185,Chapters!$A$4:$A$203,0))),0)),J184+IF(C185="BUY",N(E185),IF(C185="TRIM",-MIN(J184,ABS(N(I185))*L184),0))))</f>
        <v/>
      </c>
      <c r="K185" s="25" t="str">
        <f aca="false">IF(A185="","",IF(COUNTIF($A$4:A185,A185)=1,INDEX(Chapters!$G$4:$G$203,MATCH(A185,Chapters!$A$4:$A$203,0))+N(I185),K184+N(I185)))</f>
        <v/>
      </c>
      <c r="L185" s="24" t="n">
        <f aca="false">IF(OR(K185="",K185=0),0,J185/K185)</f>
        <v>0</v>
      </c>
      <c r="M185" s="27"/>
    </row>
    <row r="186" customFormat="false" ht="15" hidden="false" customHeight="true" outlineLevel="0" collapsed="false">
      <c r="A186" s="20"/>
      <c r="B186" s="21"/>
      <c r="C186" s="20"/>
      <c r="D186" s="22"/>
      <c r="E186" s="22"/>
      <c r="F186" s="22"/>
      <c r="G186" s="24" t="str">
        <f aca="false">IF(C186="","",E186-F186)</f>
        <v/>
      </c>
      <c r="H186" s="24" t="str">
        <f aca="false">IF(C186="BUY",-E186,IF(C186="TRIM",G186,""))</f>
        <v/>
      </c>
      <c r="I186" s="25" t="str">
        <f aca="false">IF(C186="BUY",IF(OR(D186="",G186=""),"",G186/D186),IF(C186="TRIM",IF(OR(D186="",E186=""),"",-E186/D186),""))</f>
        <v/>
      </c>
      <c r="J186" s="24" t="str">
        <f aca="false">IF(A186="","",IF(COUNTIF($A$4:A186,A186)=1,INDEX(Chapters!$K$4:$K$203,MATCH(A186,Chapters!$A$4:$A$203,0))+IF(C186="BUY",N(E186),IF(C186="TRIM",-MIN(INDEX(Chapters!$K$4:$K$203,MATCH(A186,Chapters!$A$4:$A$203,0)),ABS(N(I186))*INDEX(Chapters!$H$4:$H$203,MATCH(A186,Chapters!$A$4:$A$203,0))),0)),J185+IF(C186="BUY",N(E186),IF(C186="TRIM",-MIN(J185,ABS(N(I186))*L185),0))))</f>
        <v/>
      </c>
      <c r="K186" s="25" t="str">
        <f aca="false">IF(A186="","",IF(COUNTIF($A$4:A186,A186)=1,INDEX(Chapters!$G$4:$G$203,MATCH(A186,Chapters!$A$4:$A$203,0))+N(I186),K185+N(I186)))</f>
        <v/>
      </c>
      <c r="L186" s="24" t="n">
        <f aca="false">IF(OR(K186="",K186=0),0,J186/K186)</f>
        <v>0</v>
      </c>
      <c r="M186" s="27"/>
    </row>
    <row r="187" customFormat="false" ht="15" hidden="false" customHeight="true" outlineLevel="0" collapsed="false">
      <c r="A187" s="20"/>
      <c r="B187" s="21"/>
      <c r="C187" s="20"/>
      <c r="D187" s="22"/>
      <c r="E187" s="22"/>
      <c r="F187" s="22"/>
      <c r="G187" s="24" t="str">
        <f aca="false">IF(C187="","",E187-F187)</f>
        <v/>
      </c>
      <c r="H187" s="24" t="str">
        <f aca="false">IF(C187="BUY",-E187,IF(C187="TRIM",G187,""))</f>
        <v/>
      </c>
      <c r="I187" s="25" t="str">
        <f aca="false">IF(C187="BUY",IF(OR(D187="",G187=""),"",G187/D187),IF(C187="TRIM",IF(OR(D187="",E187=""),"",-E187/D187),""))</f>
        <v/>
      </c>
      <c r="J187" s="24" t="str">
        <f aca="false">IF(A187="","",IF(COUNTIF($A$4:A187,A187)=1,INDEX(Chapters!$K$4:$K$203,MATCH(A187,Chapters!$A$4:$A$203,0))+IF(C187="BUY",N(E187),IF(C187="TRIM",-MIN(INDEX(Chapters!$K$4:$K$203,MATCH(A187,Chapters!$A$4:$A$203,0)),ABS(N(I187))*INDEX(Chapters!$H$4:$H$203,MATCH(A187,Chapters!$A$4:$A$203,0))),0)),J186+IF(C187="BUY",N(E187),IF(C187="TRIM",-MIN(J186,ABS(N(I187))*L186),0))))</f>
        <v/>
      </c>
      <c r="K187" s="25" t="str">
        <f aca="false">IF(A187="","",IF(COUNTIF($A$4:A187,A187)=1,INDEX(Chapters!$G$4:$G$203,MATCH(A187,Chapters!$A$4:$A$203,0))+N(I187),K186+N(I187)))</f>
        <v/>
      </c>
      <c r="L187" s="24" t="n">
        <f aca="false">IF(OR(K187="",K187=0),0,J187/K187)</f>
        <v>0</v>
      </c>
      <c r="M187" s="27"/>
    </row>
    <row r="188" customFormat="false" ht="15" hidden="false" customHeight="true" outlineLevel="0" collapsed="false">
      <c r="A188" s="20"/>
      <c r="B188" s="21"/>
      <c r="C188" s="20"/>
      <c r="D188" s="22"/>
      <c r="E188" s="22"/>
      <c r="F188" s="22"/>
      <c r="G188" s="24" t="str">
        <f aca="false">IF(C188="","",E188-F188)</f>
        <v/>
      </c>
      <c r="H188" s="24" t="str">
        <f aca="false">IF(C188="BUY",-E188,IF(C188="TRIM",G188,""))</f>
        <v/>
      </c>
      <c r="I188" s="25" t="str">
        <f aca="false">IF(C188="BUY",IF(OR(D188="",G188=""),"",G188/D188),IF(C188="TRIM",IF(OR(D188="",E188=""),"",-E188/D188),""))</f>
        <v/>
      </c>
      <c r="J188" s="24" t="str">
        <f aca="false">IF(A188="","",IF(COUNTIF($A$4:A188,A188)=1,INDEX(Chapters!$K$4:$K$203,MATCH(A188,Chapters!$A$4:$A$203,0))+IF(C188="BUY",N(E188),IF(C188="TRIM",-MIN(INDEX(Chapters!$K$4:$K$203,MATCH(A188,Chapters!$A$4:$A$203,0)),ABS(N(I188))*INDEX(Chapters!$H$4:$H$203,MATCH(A188,Chapters!$A$4:$A$203,0))),0)),J187+IF(C188="BUY",N(E188),IF(C188="TRIM",-MIN(J187,ABS(N(I188))*L187),0))))</f>
        <v/>
      </c>
      <c r="K188" s="25" t="str">
        <f aca="false">IF(A188="","",IF(COUNTIF($A$4:A188,A188)=1,INDEX(Chapters!$G$4:$G$203,MATCH(A188,Chapters!$A$4:$A$203,0))+N(I188),K187+N(I188)))</f>
        <v/>
      </c>
      <c r="L188" s="24" t="n">
        <f aca="false">IF(OR(K188="",K188=0),0,J188/K188)</f>
        <v>0</v>
      </c>
      <c r="M188" s="27"/>
    </row>
    <row r="189" customFormat="false" ht="15" hidden="false" customHeight="true" outlineLevel="0" collapsed="false">
      <c r="A189" s="20"/>
      <c r="B189" s="21"/>
      <c r="C189" s="20"/>
      <c r="D189" s="22"/>
      <c r="E189" s="22"/>
      <c r="F189" s="22"/>
      <c r="G189" s="24" t="str">
        <f aca="false">IF(C189="","",E189-F189)</f>
        <v/>
      </c>
      <c r="H189" s="24" t="str">
        <f aca="false">IF(C189="BUY",-E189,IF(C189="TRIM",G189,""))</f>
        <v/>
      </c>
      <c r="I189" s="25" t="str">
        <f aca="false">IF(C189="BUY",IF(OR(D189="",G189=""),"",G189/D189),IF(C189="TRIM",IF(OR(D189="",E189=""),"",-E189/D189),""))</f>
        <v/>
      </c>
      <c r="J189" s="24" t="str">
        <f aca="false">IF(A189="","",IF(COUNTIF($A$4:A189,A189)=1,INDEX(Chapters!$K$4:$K$203,MATCH(A189,Chapters!$A$4:$A$203,0))+IF(C189="BUY",N(E189),IF(C189="TRIM",-MIN(INDEX(Chapters!$K$4:$K$203,MATCH(A189,Chapters!$A$4:$A$203,0)),ABS(N(I189))*INDEX(Chapters!$H$4:$H$203,MATCH(A189,Chapters!$A$4:$A$203,0))),0)),J188+IF(C189="BUY",N(E189),IF(C189="TRIM",-MIN(J188,ABS(N(I189))*L188),0))))</f>
        <v/>
      </c>
      <c r="K189" s="25" t="str">
        <f aca="false">IF(A189="","",IF(COUNTIF($A$4:A189,A189)=1,INDEX(Chapters!$G$4:$G$203,MATCH(A189,Chapters!$A$4:$A$203,0))+N(I189),K188+N(I189)))</f>
        <v/>
      </c>
      <c r="L189" s="24" t="n">
        <f aca="false">IF(OR(K189="",K189=0),0,J189/K189)</f>
        <v>0</v>
      </c>
      <c r="M189" s="27"/>
    </row>
    <row r="190" customFormat="false" ht="15" hidden="false" customHeight="true" outlineLevel="0" collapsed="false">
      <c r="A190" s="20"/>
      <c r="B190" s="21"/>
      <c r="C190" s="20"/>
      <c r="D190" s="22"/>
      <c r="E190" s="22"/>
      <c r="F190" s="22"/>
      <c r="G190" s="24" t="str">
        <f aca="false">IF(C190="","",E190-F190)</f>
        <v/>
      </c>
      <c r="H190" s="24" t="str">
        <f aca="false">IF(C190="BUY",-E190,IF(C190="TRIM",G190,""))</f>
        <v/>
      </c>
      <c r="I190" s="25" t="str">
        <f aca="false">IF(C190="BUY",IF(OR(D190="",G190=""),"",G190/D190),IF(C190="TRIM",IF(OR(D190="",E190=""),"",-E190/D190),""))</f>
        <v/>
      </c>
      <c r="J190" s="24" t="str">
        <f aca="false">IF(A190="","",IF(COUNTIF($A$4:A190,A190)=1,INDEX(Chapters!$K$4:$K$203,MATCH(A190,Chapters!$A$4:$A$203,0))+IF(C190="BUY",N(E190),IF(C190="TRIM",-MIN(INDEX(Chapters!$K$4:$K$203,MATCH(A190,Chapters!$A$4:$A$203,0)),ABS(N(I190))*INDEX(Chapters!$H$4:$H$203,MATCH(A190,Chapters!$A$4:$A$203,0))),0)),J189+IF(C190="BUY",N(E190),IF(C190="TRIM",-MIN(J189,ABS(N(I190))*L189),0))))</f>
        <v/>
      </c>
      <c r="K190" s="25" t="str">
        <f aca="false">IF(A190="","",IF(COUNTIF($A$4:A190,A190)=1,INDEX(Chapters!$G$4:$G$203,MATCH(A190,Chapters!$A$4:$A$203,0))+N(I190),K189+N(I190)))</f>
        <v/>
      </c>
      <c r="L190" s="24" t="n">
        <f aca="false">IF(OR(K190="",K190=0),0,J190/K190)</f>
        <v>0</v>
      </c>
      <c r="M190" s="27"/>
    </row>
    <row r="191" customFormat="false" ht="15" hidden="false" customHeight="true" outlineLevel="0" collapsed="false">
      <c r="A191" s="20"/>
      <c r="B191" s="21"/>
      <c r="C191" s="20"/>
      <c r="D191" s="22"/>
      <c r="E191" s="22"/>
      <c r="F191" s="22"/>
      <c r="G191" s="24" t="str">
        <f aca="false">IF(C191="","",E191-F191)</f>
        <v/>
      </c>
      <c r="H191" s="24" t="str">
        <f aca="false">IF(C191="BUY",-E191,IF(C191="TRIM",G191,""))</f>
        <v/>
      </c>
      <c r="I191" s="25" t="str">
        <f aca="false">IF(C191="BUY",IF(OR(D191="",G191=""),"",G191/D191),IF(C191="TRIM",IF(OR(D191="",E191=""),"",-E191/D191),""))</f>
        <v/>
      </c>
      <c r="J191" s="24" t="str">
        <f aca="false">IF(A191="","",IF(COUNTIF($A$4:A191,A191)=1,INDEX(Chapters!$K$4:$K$203,MATCH(A191,Chapters!$A$4:$A$203,0))+IF(C191="BUY",N(E191),IF(C191="TRIM",-MIN(INDEX(Chapters!$K$4:$K$203,MATCH(A191,Chapters!$A$4:$A$203,0)),ABS(N(I191))*INDEX(Chapters!$H$4:$H$203,MATCH(A191,Chapters!$A$4:$A$203,0))),0)),J190+IF(C191="BUY",N(E191),IF(C191="TRIM",-MIN(J190,ABS(N(I191))*L190),0))))</f>
        <v/>
      </c>
      <c r="K191" s="25" t="str">
        <f aca="false">IF(A191="","",IF(COUNTIF($A$4:A191,A191)=1,INDEX(Chapters!$G$4:$G$203,MATCH(A191,Chapters!$A$4:$A$203,0))+N(I191),K190+N(I191)))</f>
        <v/>
      </c>
      <c r="L191" s="24" t="n">
        <f aca="false">IF(OR(K191="",K191=0),0,J191/K191)</f>
        <v>0</v>
      </c>
      <c r="M191" s="27"/>
    </row>
    <row r="192" customFormat="false" ht="15" hidden="false" customHeight="true" outlineLevel="0" collapsed="false">
      <c r="A192" s="20"/>
      <c r="B192" s="21"/>
      <c r="C192" s="20"/>
      <c r="D192" s="22"/>
      <c r="E192" s="22"/>
      <c r="F192" s="22"/>
      <c r="G192" s="24" t="str">
        <f aca="false">IF(C192="","",E192-F192)</f>
        <v/>
      </c>
      <c r="H192" s="24" t="str">
        <f aca="false">IF(C192="BUY",-E192,IF(C192="TRIM",G192,""))</f>
        <v/>
      </c>
      <c r="I192" s="25" t="str">
        <f aca="false">IF(C192="BUY",IF(OR(D192="",G192=""),"",G192/D192),IF(C192="TRIM",IF(OR(D192="",E192=""),"",-E192/D192),""))</f>
        <v/>
      </c>
      <c r="J192" s="24" t="str">
        <f aca="false">IF(A192="","",IF(COUNTIF($A$4:A192,A192)=1,INDEX(Chapters!$K$4:$K$203,MATCH(A192,Chapters!$A$4:$A$203,0))+IF(C192="BUY",N(E192),IF(C192="TRIM",-MIN(INDEX(Chapters!$K$4:$K$203,MATCH(A192,Chapters!$A$4:$A$203,0)),ABS(N(I192))*INDEX(Chapters!$H$4:$H$203,MATCH(A192,Chapters!$A$4:$A$203,0))),0)),J191+IF(C192="BUY",N(E192),IF(C192="TRIM",-MIN(J191,ABS(N(I192))*L191),0))))</f>
        <v/>
      </c>
      <c r="K192" s="25" t="str">
        <f aca="false">IF(A192="","",IF(COUNTIF($A$4:A192,A192)=1,INDEX(Chapters!$G$4:$G$203,MATCH(A192,Chapters!$A$4:$A$203,0))+N(I192),K191+N(I192)))</f>
        <v/>
      </c>
      <c r="L192" s="24" t="n">
        <f aca="false">IF(OR(K192="",K192=0),0,J192/K192)</f>
        <v>0</v>
      </c>
      <c r="M192" s="27"/>
    </row>
    <row r="193" customFormat="false" ht="15" hidden="false" customHeight="true" outlineLevel="0" collapsed="false">
      <c r="A193" s="20"/>
      <c r="B193" s="21"/>
      <c r="C193" s="20"/>
      <c r="D193" s="22"/>
      <c r="E193" s="22"/>
      <c r="F193" s="22"/>
      <c r="G193" s="24" t="str">
        <f aca="false">IF(C193="","",E193-F193)</f>
        <v/>
      </c>
      <c r="H193" s="24" t="str">
        <f aca="false">IF(C193="BUY",-E193,IF(C193="TRIM",G193,""))</f>
        <v/>
      </c>
      <c r="I193" s="25" t="str">
        <f aca="false">IF(C193="BUY",IF(OR(D193="",G193=""),"",G193/D193),IF(C193="TRIM",IF(OR(D193="",E193=""),"",-E193/D193),""))</f>
        <v/>
      </c>
      <c r="J193" s="24" t="str">
        <f aca="false">IF(A193="","",IF(COUNTIF($A$4:A193,A193)=1,INDEX(Chapters!$K$4:$K$203,MATCH(A193,Chapters!$A$4:$A$203,0))+IF(C193="BUY",N(E193),IF(C193="TRIM",-MIN(INDEX(Chapters!$K$4:$K$203,MATCH(A193,Chapters!$A$4:$A$203,0)),ABS(N(I193))*INDEX(Chapters!$H$4:$H$203,MATCH(A193,Chapters!$A$4:$A$203,0))),0)),J192+IF(C193="BUY",N(E193),IF(C193="TRIM",-MIN(J192,ABS(N(I193))*L192),0))))</f>
        <v/>
      </c>
      <c r="K193" s="25" t="str">
        <f aca="false">IF(A193="","",IF(COUNTIF($A$4:A193,A193)=1,INDEX(Chapters!$G$4:$G$203,MATCH(A193,Chapters!$A$4:$A$203,0))+N(I193),K192+N(I193)))</f>
        <v/>
      </c>
      <c r="L193" s="24" t="n">
        <f aca="false">IF(OR(K193="",K193=0),0,J193/K193)</f>
        <v>0</v>
      </c>
      <c r="M193" s="27"/>
    </row>
    <row r="194" customFormat="false" ht="15" hidden="false" customHeight="true" outlineLevel="0" collapsed="false">
      <c r="A194" s="20"/>
      <c r="B194" s="21"/>
      <c r="C194" s="20"/>
      <c r="D194" s="22"/>
      <c r="E194" s="22"/>
      <c r="F194" s="22"/>
      <c r="G194" s="24" t="str">
        <f aca="false">IF(C194="","",E194-F194)</f>
        <v/>
      </c>
      <c r="H194" s="24" t="str">
        <f aca="false">IF(C194="BUY",-E194,IF(C194="TRIM",G194,""))</f>
        <v/>
      </c>
      <c r="I194" s="25" t="str">
        <f aca="false">IF(C194="BUY",IF(OR(D194="",G194=""),"",G194/D194),IF(C194="TRIM",IF(OR(D194="",E194=""),"",-E194/D194),""))</f>
        <v/>
      </c>
      <c r="J194" s="24" t="str">
        <f aca="false">IF(A194="","",IF(COUNTIF($A$4:A194,A194)=1,INDEX(Chapters!$K$4:$K$203,MATCH(A194,Chapters!$A$4:$A$203,0))+IF(C194="BUY",N(E194),IF(C194="TRIM",-MIN(INDEX(Chapters!$K$4:$K$203,MATCH(A194,Chapters!$A$4:$A$203,0)),ABS(N(I194))*INDEX(Chapters!$H$4:$H$203,MATCH(A194,Chapters!$A$4:$A$203,0))),0)),J193+IF(C194="BUY",N(E194),IF(C194="TRIM",-MIN(J193,ABS(N(I194))*L193),0))))</f>
        <v/>
      </c>
      <c r="K194" s="25" t="str">
        <f aca="false">IF(A194="","",IF(COUNTIF($A$4:A194,A194)=1,INDEX(Chapters!$G$4:$G$203,MATCH(A194,Chapters!$A$4:$A$203,0))+N(I194),K193+N(I194)))</f>
        <v/>
      </c>
      <c r="L194" s="24" t="n">
        <f aca="false">IF(OR(K194="",K194=0),0,J194/K194)</f>
        <v>0</v>
      </c>
      <c r="M194" s="27"/>
    </row>
    <row r="195" customFormat="false" ht="15" hidden="false" customHeight="true" outlineLevel="0" collapsed="false">
      <c r="A195" s="20"/>
      <c r="B195" s="21"/>
      <c r="C195" s="20"/>
      <c r="D195" s="22"/>
      <c r="E195" s="22"/>
      <c r="F195" s="22"/>
      <c r="G195" s="24" t="str">
        <f aca="false">IF(C195="","",E195-F195)</f>
        <v/>
      </c>
      <c r="H195" s="24" t="str">
        <f aca="false">IF(C195="BUY",-E195,IF(C195="TRIM",G195,""))</f>
        <v/>
      </c>
      <c r="I195" s="25" t="str">
        <f aca="false">IF(C195="BUY",IF(OR(D195="",G195=""),"",G195/D195),IF(C195="TRIM",IF(OR(D195="",E195=""),"",-E195/D195),""))</f>
        <v/>
      </c>
      <c r="J195" s="24" t="str">
        <f aca="false">IF(A195="","",IF(COUNTIF($A$4:A195,A195)=1,INDEX(Chapters!$K$4:$K$203,MATCH(A195,Chapters!$A$4:$A$203,0))+IF(C195="BUY",N(E195),IF(C195="TRIM",-MIN(INDEX(Chapters!$K$4:$K$203,MATCH(A195,Chapters!$A$4:$A$203,0)),ABS(N(I195))*INDEX(Chapters!$H$4:$H$203,MATCH(A195,Chapters!$A$4:$A$203,0))),0)),J194+IF(C195="BUY",N(E195),IF(C195="TRIM",-MIN(J194,ABS(N(I195))*L194),0))))</f>
        <v/>
      </c>
      <c r="K195" s="25" t="str">
        <f aca="false">IF(A195="","",IF(COUNTIF($A$4:A195,A195)=1,INDEX(Chapters!$G$4:$G$203,MATCH(A195,Chapters!$A$4:$A$203,0))+N(I195),K194+N(I195)))</f>
        <v/>
      </c>
      <c r="L195" s="24" t="n">
        <f aca="false">IF(OR(K195="",K195=0),0,J195/K195)</f>
        <v>0</v>
      </c>
      <c r="M195" s="27"/>
    </row>
    <row r="196" customFormat="false" ht="15" hidden="false" customHeight="true" outlineLevel="0" collapsed="false">
      <c r="A196" s="20"/>
      <c r="B196" s="21"/>
      <c r="C196" s="20"/>
      <c r="D196" s="22"/>
      <c r="E196" s="22"/>
      <c r="F196" s="22"/>
      <c r="G196" s="24" t="str">
        <f aca="false">IF(C196="","",E196-F196)</f>
        <v/>
      </c>
      <c r="H196" s="24" t="str">
        <f aca="false">IF(C196="BUY",-E196,IF(C196="TRIM",G196,""))</f>
        <v/>
      </c>
      <c r="I196" s="25" t="str">
        <f aca="false">IF(C196="BUY",IF(OR(D196="",G196=""),"",G196/D196),IF(C196="TRIM",IF(OR(D196="",E196=""),"",-E196/D196),""))</f>
        <v/>
      </c>
      <c r="J196" s="24" t="str">
        <f aca="false">IF(A196="","",IF(COUNTIF($A$4:A196,A196)=1,INDEX(Chapters!$K$4:$K$203,MATCH(A196,Chapters!$A$4:$A$203,0))+IF(C196="BUY",N(E196),IF(C196="TRIM",-MIN(INDEX(Chapters!$K$4:$K$203,MATCH(A196,Chapters!$A$4:$A$203,0)),ABS(N(I196))*INDEX(Chapters!$H$4:$H$203,MATCH(A196,Chapters!$A$4:$A$203,0))),0)),J195+IF(C196="BUY",N(E196),IF(C196="TRIM",-MIN(J195,ABS(N(I196))*L195),0))))</f>
        <v/>
      </c>
      <c r="K196" s="25" t="str">
        <f aca="false">IF(A196="","",IF(COUNTIF($A$4:A196,A196)=1,INDEX(Chapters!$G$4:$G$203,MATCH(A196,Chapters!$A$4:$A$203,0))+N(I196),K195+N(I196)))</f>
        <v/>
      </c>
      <c r="L196" s="24" t="n">
        <f aca="false">IF(OR(K196="",K196=0),0,J196/K196)</f>
        <v>0</v>
      </c>
      <c r="M196" s="27"/>
    </row>
    <row r="197" customFormat="false" ht="15" hidden="false" customHeight="true" outlineLevel="0" collapsed="false">
      <c r="A197" s="20"/>
      <c r="B197" s="21"/>
      <c r="C197" s="20"/>
      <c r="D197" s="22"/>
      <c r="E197" s="22"/>
      <c r="F197" s="22"/>
      <c r="G197" s="24" t="str">
        <f aca="false">IF(C197="","",E197-F197)</f>
        <v/>
      </c>
      <c r="H197" s="24" t="str">
        <f aca="false">IF(C197="BUY",-E197,IF(C197="TRIM",G197,""))</f>
        <v/>
      </c>
      <c r="I197" s="25" t="str">
        <f aca="false">IF(C197="BUY",IF(OR(D197="",G197=""),"",G197/D197),IF(C197="TRIM",IF(OR(D197="",E197=""),"",-E197/D197),""))</f>
        <v/>
      </c>
      <c r="J197" s="24" t="str">
        <f aca="false">IF(A197="","",IF(COUNTIF($A$4:A197,A197)=1,INDEX(Chapters!$K$4:$K$203,MATCH(A197,Chapters!$A$4:$A$203,0))+IF(C197="BUY",N(E197),IF(C197="TRIM",-MIN(INDEX(Chapters!$K$4:$K$203,MATCH(A197,Chapters!$A$4:$A$203,0)),ABS(N(I197))*INDEX(Chapters!$H$4:$H$203,MATCH(A197,Chapters!$A$4:$A$203,0))),0)),J196+IF(C197="BUY",N(E197),IF(C197="TRIM",-MIN(J196,ABS(N(I197))*L196),0))))</f>
        <v/>
      </c>
      <c r="K197" s="25" t="str">
        <f aca="false">IF(A197="","",IF(COUNTIF($A$4:A197,A197)=1,INDEX(Chapters!$G$4:$G$203,MATCH(A197,Chapters!$A$4:$A$203,0))+N(I197),K196+N(I197)))</f>
        <v/>
      </c>
      <c r="L197" s="24" t="n">
        <f aca="false">IF(OR(K197="",K197=0),0,J197/K197)</f>
        <v>0</v>
      </c>
      <c r="M197" s="27"/>
    </row>
    <row r="198" customFormat="false" ht="15" hidden="false" customHeight="true" outlineLevel="0" collapsed="false">
      <c r="A198" s="20"/>
      <c r="B198" s="21"/>
      <c r="C198" s="20"/>
      <c r="D198" s="22"/>
      <c r="E198" s="22"/>
      <c r="F198" s="22"/>
      <c r="G198" s="24" t="str">
        <f aca="false">IF(C198="","",E198-F198)</f>
        <v/>
      </c>
      <c r="H198" s="24" t="str">
        <f aca="false">IF(C198="BUY",-E198,IF(C198="TRIM",G198,""))</f>
        <v/>
      </c>
      <c r="I198" s="25" t="str">
        <f aca="false">IF(C198="BUY",IF(OR(D198="",G198=""),"",G198/D198),IF(C198="TRIM",IF(OR(D198="",E198=""),"",-E198/D198),""))</f>
        <v/>
      </c>
      <c r="J198" s="24" t="str">
        <f aca="false">IF(A198="","",IF(COUNTIF($A$4:A198,A198)=1,INDEX(Chapters!$K$4:$K$203,MATCH(A198,Chapters!$A$4:$A$203,0))+IF(C198="BUY",N(E198),IF(C198="TRIM",-MIN(INDEX(Chapters!$K$4:$K$203,MATCH(A198,Chapters!$A$4:$A$203,0)),ABS(N(I198))*INDEX(Chapters!$H$4:$H$203,MATCH(A198,Chapters!$A$4:$A$203,0))),0)),J197+IF(C198="BUY",N(E198),IF(C198="TRIM",-MIN(J197,ABS(N(I198))*L197),0))))</f>
        <v/>
      </c>
      <c r="K198" s="25" t="str">
        <f aca="false">IF(A198="","",IF(COUNTIF($A$4:A198,A198)=1,INDEX(Chapters!$G$4:$G$203,MATCH(A198,Chapters!$A$4:$A$203,0))+N(I198),K197+N(I198)))</f>
        <v/>
      </c>
      <c r="L198" s="24" t="n">
        <f aca="false">IF(OR(K198="",K198=0),0,J198/K198)</f>
        <v>0</v>
      </c>
      <c r="M198" s="27"/>
    </row>
    <row r="199" customFormat="false" ht="15" hidden="false" customHeight="true" outlineLevel="0" collapsed="false">
      <c r="A199" s="20"/>
      <c r="B199" s="21"/>
      <c r="C199" s="20"/>
      <c r="D199" s="22"/>
      <c r="E199" s="22"/>
      <c r="F199" s="22"/>
      <c r="G199" s="24" t="str">
        <f aca="false">IF(C199="","",E199-F199)</f>
        <v/>
      </c>
      <c r="H199" s="24" t="str">
        <f aca="false">IF(C199="BUY",-E199,IF(C199="TRIM",G199,""))</f>
        <v/>
      </c>
      <c r="I199" s="25" t="str">
        <f aca="false">IF(C199="BUY",IF(OR(D199="",G199=""),"",G199/D199),IF(C199="TRIM",IF(OR(D199="",E199=""),"",-E199/D199),""))</f>
        <v/>
      </c>
      <c r="J199" s="24" t="str">
        <f aca="false">IF(A199="","",IF(COUNTIF($A$4:A199,A199)=1,INDEX(Chapters!$K$4:$K$203,MATCH(A199,Chapters!$A$4:$A$203,0))+IF(C199="BUY",N(E199),IF(C199="TRIM",-MIN(INDEX(Chapters!$K$4:$K$203,MATCH(A199,Chapters!$A$4:$A$203,0)),ABS(N(I199))*INDEX(Chapters!$H$4:$H$203,MATCH(A199,Chapters!$A$4:$A$203,0))),0)),J198+IF(C199="BUY",N(E199),IF(C199="TRIM",-MIN(J198,ABS(N(I199))*L198),0))))</f>
        <v/>
      </c>
      <c r="K199" s="25" t="str">
        <f aca="false">IF(A199="","",IF(COUNTIF($A$4:A199,A199)=1,INDEX(Chapters!$G$4:$G$203,MATCH(A199,Chapters!$A$4:$A$203,0))+N(I199),K198+N(I199)))</f>
        <v/>
      </c>
      <c r="L199" s="24" t="n">
        <f aca="false">IF(OR(K199="",K199=0),0,J199/K199)</f>
        <v>0</v>
      </c>
      <c r="M199" s="27"/>
    </row>
    <row r="200" customFormat="false" ht="15" hidden="false" customHeight="true" outlineLevel="0" collapsed="false">
      <c r="A200" s="20"/>
      <c r="B200" s="21"/>
      <c r="C200" s="20"/>
      <c r="D200" s="22"/>
      <c r="E200" s="22"/>
      <c r="F200" s="22"/>
      <c r="G200" s="24" t="str">
        <f aca="false">IF(C200="","",E200-F200)</f>
        <v/>
      </c>
      <c r="H200" s="24" t="str">
        <f aca="false">IF(C200="BUY",-E200,IF(C200="TRIM",G200,""))</f>
        <v/>
      </c>
      <c r="I200" s="25" t="str">
        <f aca="false">IF(C200="BUY",IF(OR(D200="",G200=""),"",G200/D200),IF(C200="TRIM",IF(OR(D200="",E200=""),"",-E200/D200),""))</f>
        <v/>
      </c>
      <c r="J200" s="24" t="str">
        <f aca="false">IF(A200="","",IF(COUNTIF($A$4:A200,A200)=1,INDEX(Chapters!$K$4:$K$203,MATCH(A200,Chapters!$A$4:$A$203,0))+IF(C200="BUY",N(E200),IF(C200="TRIM",-MIN(INDEX(Chapters!$K$4:$K$203,MATCH(A200,Chapters!$A$4:$A$203,0)),ABS(N(I200))*INDEX(Chapters!$H$4:$H$203,MATCH(A200,Chapters!$A$4:$A$203,0))),0)),J199+IF(C200="BUY",N(E200),IF(C200="TRIM",-MIN(J199,ABS(N(I200))*L199),0))))</f>
        <v/>
      </c>
      <c r="K200" s="25" t="str">
        <f aca="false">IF(A200="","",IF(COUNTIF($A$4:A200,A200)=1,INDEX(Chapters!$G$4:$G$203,MATCH(A200,Chapters!$A$4:$A$203,0))+N(I200),K199+N(I200)))</f>
        <v/>
      </c>
      <c r="L200" s="24" t="n">
        <f aca="false">IF(OR(K200="",K200=0),0,J200/K200)</f>
        <v>0</v>
      </c>
      <c r="M200" s="27"/>
    </row>
    <row r="201" customFormat="false" ht="15" hidden="false" customHeight="true" outlineLevel="0" collapsed="false">
      <c r="A201" s="20"/>
      <c r="B201" s="21"/>
      <c r="C201" s="20"/>
      <c r="D201" s="22"/>
      <c r="E201" s="22"/>
      <c r="F201" s="22"/>
      <c r="G201" s="24" t="str">
        <f aca="false">IF(C201="","",E201-F201)</f>
        <v/>
      </c>
      <c r="H201" s="24" t="str">
        <f aca="false">IF(C201="BUY",-E201,IF(C201="TRIM",G201,""))</f>
        <v/>
      </c>
      <c r="I201" s="25" t="str">
        <f aca="false">IF(C201="BUY",IF(OR(D201="",G201=""),"",G201/D201),IF(C201="TRIM",IF(OR(D201="",E201=""),"",-E201/D201),""))</f>
        <v/>
      </c>
      <c r="J201" s="24" t="str">
        <f aca="false">IF(A201="","",IF(COUNTIF($A$4:A201,A201)=1,INDEX(Chapters!$K$4:$K$203,MATCH(A201,Chapters!$A$4:$A$203,0))+IF(C201="BUY",N(E201),IF(C201="TRIM",-MIN(INDEX(Chapters!$K$4:$K$203,MATCH(A201,Chapters!$A$4:$A$203,0)),ABS(N(I201))*INDEX(Chapters!$H$4:$H$203,MATCH(A201,Chapters!$A$4:$A$203,0))),0)),J200+IF(C201="BUY",N(E201),IF(C201="TRIM",-MIN(J200,ABS(N(I201))*L200),0))))</f>
        <v/>
      </c>
      <c r="K201" s="25" t="str">
        <f aca="false">IF(A201="","",IF(COUNTIF($A$4:A201,A201)=1,INDEX(Chapters!$G$4:$G$203,MATCH(A201,Chapters!$A$4:$A$203,0))+N(I201),K200+N(I201)))</f>
        <v/>
      </c>
      <c r="L201" s="24" t="n">
        <f aca="false">IF(OR(K201="",K201=0),0,J201/K201)</f>
        <v>0</v>
      </c>
      <c r="M201" s="27"/>
    </row>
    <row r="202" customFormat="false" ht="15" hidden="false" customHeight="true" outlineLevel="0" collapsed="false">
      <c r="A202" s="20"/>
      <c r="B202" s="21"/>
      <c r="C202" s="20"/>
      <c r="D202" s="22"/>
      <c r="E202" s="22"/>
      <c r="F202" s="22"/>
      <c r="G202" s="24" t="str">
        <f aca="false">IF(C202="","",E202-F202)</f>
        <v/>
      </c>
      <c r="H202" s="24" t="str">
        <f aca="false">IF(C202="BUY",-E202,IF(C202="TRIM",G202,""))</f>
        <v/>
      </c>
      <c r="I202" s="25" t="str">
        <f aca="false">IF(C202="BUY",IF(OR(D202="",G202=""),"",G202/D202),IF(C202="TRIM",IF(OR(D202="",E202=""),"",-E202/D202),""))</f>
        <v/>
      </c>
      <c r="J202" s="24" t="str">
        <f aca="false">IF(A202="","",IF(COUNTIF($A$4:A202,A202)=1,INDEX(Chapters!$K$4:$K$203,MATCH(A202,Chapters!$A$4:$A$203,0))+IF(C202="BUY",N(E202),IF(C202="TRIM",-MIN(INDEX(Chapters!$K$4:$K$203,MATCH(A202,Chapters!$A$4:$A$203,0)),ABS(N(I202))*INDEX(Chapters!$H$4:$H$203,MATCH(A202,Chapters!$A$4:$A$203,0))),0)),J201+IF(C202="BUY",N(E202),IF(C202="TRIM",-MIN(J201,ABS(N(I202))*L201),0))))</f>
        <v/>
      </c>
      <c r="K202" s="25" t="str">
        <f aca="false">IF(A202="","",IF(COUNTIF($A$4:A202,A202)=1,INDEX(Chapters!$G$4:$G$203,MATCH(A202,Chapters!$A$4:$A$203,0))+N(I202),K201+N(I202)))</f>
        <v/>
      </c>
      <c r="L202" s="24" t="n">
        <f aca="false">IF(OR(K202="",K202=0),0,J202/K202)</f>
        <v>0</v>
      </c>
      <c r="M202" s="27"/>
    </row>
    <row r="203" customFormat="false" ht="15" hidden="false" customHeight="true" outlineLevel="0" collapsed="false">
      <c r="A203" s="20"/>
      <c r="B203" s="21"/>
      <c r="C203" s="20"/>
      <c r="D203" s="22"/>
      <c r="E203" s="22"/>
      <c r="F203" s="22"/>
      <c r="G203" s="24" t="str">
        <f aca="false">IF(C203="","",E203-F203)</f>
        <v/>
      </c>
      <c r="H203" s="24" t="str">
        <f aca="false">IF(C203="BUY",-E203,IF(C203="TRIM",G203,""))</f>
        <v/>
      </c>
      <c r="I203" s="25" t="str">
        <f aca="false">IF(C203="BUY",IF(OR(D203="",G203=""),"",G203/D203),IF(C203="TRIM",IF(OR(D203="",E203=""),"",-E203/D203),""))</f>
        <v/>
      </c>
      <c r="J203" s="24" t="str">
        <f aca="false">IF(A203="","",IF(COUNTIF($A$4:A203,A203)=1,INDEX(Chapters!$K$4:$K$203,MATCH(A203,Chapters!$A$4:$A$203,0))+IF(C203="BUY",N(E203),IF(C203="TRIM",-MIN(INDEX(Chapters!$K$4:$K$203,MATCH(A203,Chapters!$A$4:$A$203,0)),ABS(N(I203))*INDEX(Chapters!$H$4:$H$203,MATCH(A203,Chapters!$A$4:$A$203,0))),0)),J202+IF(C203="BUY",N(E203),IF(C203="TRIM",-MIN(J202,ABS(N(I203))*L202),0))))</f>
        <v/>
      </c>
      <c r="K203" s="25" t="str">
        <f aca="false">IF(A203="","",IF(COUNTIF($A$4:A203,A203)=1,INDEX(Chapters!$G$4:$G$203,MATCH(A203,Chapters!$A$4:$A$203,0))+N(I203),K202+N(I203)))</f>
        <v/>
      </c>
      <c r="L203" s="24" t="n">
        <f aca="false">IF(OR(K203="",K203=0),0,J203/K203)</f>
        <v>0</v>
      </c>
      <c r="M203" s="27"/>
    </row>
    <row r="204" customFormat="false" ht="15" hidden="false" customHeight="true" outlineLevel="0" collapsed="false">
      <c r="A204" s="20"/>
      <c r="B204" s="21"/>
      <c r="C204" s="20"/>
      <c r="D204" s="22"/>
      <c r="E204" s="22"/>
      <c r="F204" s="22"/>
      <c r="G204" s="24" t="str">
        <f aca="false">IF(C204="","",E204-F204)</f>
        <v/>
      </c>
      <c r="H204" s="24" t="str">
        <f aca="false">IF(C204="BUY",-E204,IF(C204="TRIM",G204,""))</f>
        <v/>
      </c>
      <c r="I204" s="25" t="str">
        <f aca="false">IF(C204="BUY",IF(OR(D204="",G204=""),"",G204/D204),IF(C204="TRIM",IF(OR(D204="",E204=""),"",-E204/D204),""))</f>
        <v/>
      </c>
      <c r="J204" s="24" t="str">
        <f aca="false">IF(A204="","",IF(COUNTIF($A$4:A204,A204)=1,INDEX(Chapters!$K$4:$K$203,MATCH(A204,Chapters!$A$4:$A$203,0))+IF(C204="BUY",N(E204),IF(C204="TRIM",-MIN(INDEX(Chapters!$K$4:$K$203,MATCH(A204,Chapters!$A$4:$A$203,0)),ABS(N(I204))*INDEX(Chapters!$H$4:$H$203,MATCH(A204,Chapters!$A$4:$A$203,0))),0)),J203+IF(C204="BUY",N(E204),IF(C204="TRIM",-MIN(J203,ABS(N(I204))*L203),0))))</f>
        <v/>
      </c>
      <c r="K204" s="25" t="str">
        <f aca="false">IF(A204="","",IF(COUNTIF($A$4:A204,A204)=1,INDEX(Chapters!$G$4:$G$203,MATCH(A204,Chapters!$A$4:$A$203,0))+N(I204),K203+N(I204)))</f>
        <v/>
      </c>
      <c r="L204" s="24" t="n">
        <f aca="false">IF(OR(K204="",K204=0),0,J204/K204)</f>
        <v>0</v>
      </c>
      <c r="M204" s="27"/>
    </row>
    <row r="205" customFormat="false" ht="15" hidden="false" customHeight="true" outlineLevel="0" collapsed="false">
      <c r="A205" s="20"/>
      <c r="B205" s="21"/>
      <c r="C205" s="20"/>
      <c r="D205" s="22"/>
      <c r="E205" s="22"/>
      <c r="F205" s="22"/>
      <c r="G205" s="24" t="str">
        <f aca="false">IF(C205="","",E205-F205)</f>
        <v/>
      </c>
      <c r="H205" s="24" t="str">
        <f aca="false">IF(C205="BUY",-E205,IF(C205="TRIM",G205,""))</f>
        <v/>
      </c>
      <c r="I205" s="25" t="str">
        <f aca="false">IF(C205="BUY",IF(OR(D205="",G205=""),"",G205/D205),IF(C205="TRIM",IF(OR(D205="",E205=""),"",-E205/D205),""))</f>
        <v/>
      </c>
      <c r="J205" s="24" t="str">
        <f aca="false">IF(A205="","",IF(COUNTIF($A$4:A205,A205)=1,INDEX(Chapters!$K$4:$K$203,MATCH(A205,Chapters!$A$4:$A$203,0))+IF(C205="BUY",N(E205),IF(C205="TRIM",-MIN(INDEX(Chapters!$K$4:$K$203,MATCH(A205,Chapters!$A$4:$A$203,0)),ABS(N(I205))*INDEX(Chapters!$H$4:$H$203,MATCH(A205,Chapters!$A$4:$A$203,0))),0)),J204+IF(C205="BUY",N(E205),IF(C205="TRIM",-MIN(J204,ABS(N(I205))*L204),0))))</f>
        <v/>
      </c>
      <c r="K205" s="25" t="str">
        <f aca="false">IF(A205="","",IF(COUNTIF($A$4:A205,A205)=1,INDEX(Chapters!$G$4:$G$203,MATCH(A205,Chapters!$A$4:$A$203,0))+N(I205),K204+N(I205)))</f>
        <v/>
      </c>
      <c r="L205" s="24" t="n">
        <f aca="false">IF(OR(K205="",K205=0),0,J205/K205)</f>
        <v>0</v>
      </c>
      <c r="M205" s="27"/>
    </row>
    <row r="206" customFormat="false" ht="15" hidden="false" customHeight="true" outlineLevel="0" collapsed="false">
      <c r="A206" s="20"/>
      <c r="B206" s="21"/>
      <c r="C206" s="20"/>
      <c r="D206" s="22"/>
      <c r="E206" s="22"/>
      <c r="F206" s="22"/>
      <c r="G206" s="24" t="str">
        <f aca="false">IF(C206="","",E206-F206)</f>
        <v/>
      </c>
      <c r="H206" s="24" t="str">
        <f aca="false">IF(C206="BUY",-E206,IF(C206="TRIM",G206,""))</f>
        <v/>
      </c>
      <c r="I206" s="25" t="str">
        <f aca="false">IF(C206="BUY",IF(OR(D206="",G206=""),"",G206/D206),IF(C206="TRIM",IF(OR(D206="",E206=""),"",-E206/D206),""))</f>
        <v/>
      </c>
      <c r="J206" s="24" t="str">
        <f aca="false">IF(A206="","",IF(COUNTIF($A$4:A206,A206)=1,INDEX(Chapters!$K$4:$K$203,MATCH(A206,Chapters!$A$4:$A$203,0))+IF(C206="BUY",N(E206),IF(C206="TRIM",-MIN(INDEX(Chapters!$K$4:$K$203,MATCH(A206,Chapters!$A$4:$A$203,0)),ABS(N(I206))*INDEX(Chapters!$H$4:$H$203,MATCH(A206,Chapters!$A$4:$A$203,0))),0)),J205+IF(C206="BUY",N(E206),IF(C206="TRIM",-MIN(J205,ABS(N(I206))*L205),0))))</f>
        <v/>
      </c>
      <c r="K206" s="25" t="str">
        <f aca="false">IF(A206="","",IF(COUNTIF($A$4:A206,A206)=1,INDEX(Chapters!$G$4:$G$203,MATCH(A206,Chapters!$A$4:$A$203,0))+N(I206),K205+N(I206)))</f>
        <v/>
      </c>
      <c r="L206" s="24" t="n">
        <f aca="false">IF(OR(K206="",K206=0),0,J206/K206)</f>
        <v>0</v>
      </c>
      <c r="M206" s="27"/>
    </row>
    <row r="207" customFormat="false" ht="15" hidden="false" customHeight="true" outlineLevel="0" collapsed="false">
      <c r="A207" s="20"/>
      <c r="B207" s="21"/>
      <c r="C207" s="20"/>
      <c r="D207" s="22"/>
      <c r="E207" s="22"/>
      <c r="F207" s="22"/>
      <c r="G207" s="24" t="str">
        <f aca="false">IF(C207="","",E207-F207)</f>
        <v/>
      </c>
      <c r="H207" s="24" t="str">
        <f aca="false">IF(C207="BUY",-E207,IF(C207="TRIM",G207,""))</f>
        <v/>
      </c>
      <c r="I207" s="25" t="str">
        <f aca="false">IF(C207="BUY",IF(OR(D207="",G207=""),"",G207/D207),IF(C207="TRIM",IF(OR(D207="",E207=""),"",-E207/D207),""))</f>
        <v/>
      </c>
      <c r="J207" s="24" t="str">
        <f aca="false">IF(A207="","",IF(COUNTIF($A$4:A207,A207)=1,INDEX(Chapters!$K$4:$K$203,MATCH(A207,Chapters!$A$4:$A$203,0))+IF(C207="BUY",N(E207),IF(C207="TRIM",-MIN(INDEX(Chapters!$K$4:$K$203,MATCH(A207,Chapters!$A$4:$A$203,0)),ABS(N(I207))*INDEX(Chapters!$H$4:$H$203,MATCH(A207,Chapters!$A$4:$A$203,0))),0)),J206+IF(C207="BUY",N(E207),IF(C207="TRIM",-MIN(J206,ABS(N(I207))*L206),0))))</f>
        <v/>
      </c>
      <c r="K207" s="25" t="str">
        <f aca="false">IF(A207="","",IF(COUNTIF($A$4:A207,A207)=1,INDEX(Chapters!$G$4:$G$203,MATCH(A207,Chapters!$A$4:$A$203,0))+N(I207),K206+N(I207)))</f>
        <v/>
      </c>
      <c r="L207" s="24" t="n">
        <f aca="false">IF(OR(K207="",K207=0),0,J207/K207)</f>
        <v>0</v>
      </c>
      <c r="M207" s="27"/>
    </row>
    <row r="208" customFormat="false" ht="15" hidden="false" customHeight="true" outlineLevel="0" collapsed="false">
      <c r="A208" s="20"/>
      <c r="B208" s="21"/>
      <c r="C208" s="20"/>
      <c r="D208" s="22"/>
      <c r="E208" s="22"/>
      <c r="F208" s="22"/>
      <c r="G208" s="24" t="str">
        <f aca="false">IF(C208="","",E208-F208)</f>
        <v/>
      </c>
      <c r="H208" s="24" t="str">
        <f aca="false">IF(C208="BUY",-E208,IF(C208="TRIM",G208,""))</f>
        <v/>
      </c>
      <c r="I208" s="25" t="str">
        <f aca="false">IF(C208="BUY",IF(OR(D208="",G208=""),"",G208/D208),IF(C208="TRIM",IF(OR(D208="",E208=""),"",-E208/D208),""))</f>
        <v/>
      </c>
      <c r="J208" s="24" t="str">
        <f aca="false">IF(A208="","",IF(COUNTIF($A$4:A208,A208)=1,INDEX(Chapters!$K$4:$K$203,MATCH(A208,Chapters!$A$4:$A$203,0))+IF(C208="BUY",N(E208),IF(C208="TRIM",-MIN(INDEX(Chapters!$K$4:$K$203,MATCH(A208,Chapters!$A$4:$A$203,0)),ABS(N(I208))*INDEX(Chapters!$H$4:$H$203,MATCH(A208,Chapters!$A$4:$A$203,0))),0)),J207+IF(C208="BUY",N(E208),IF(C208="TRIM",-MIN(J207,ABS(N(I208))*L207),0))))</f>
        <v/>
      </c>
      <c r="K208" s="25" t="str">
        <f aca="false">IF(A208="","",IF(COUNTIF($A$4:A208,A208)=1,INDEX(Chapters!$G$4:$G$203,MATCH(A208,Chapters!$A$4:$A$203,0))+N(I208),K207+N(I208)))</f>
        <v/>
      </c>
      <c r="L208" s="24" t="n">
        <f aca="false">IF(OR(K208="",K208=0),0,J208/K208)</f>
        <v>0</v>
      </c>
      <c r="M208" s="27"/>
    </row>
    <row r="209" customFormat="false" ht="15" hidden="false" customHeight="true" outlineLevel="0" collapsed="false">
      <c r="A209" s="20"/>
      <c r="B209" s="21"/>
      <c r="C209" s="20"/>
      <c r="D209" s="22"/>
      <c r="E209" s="22"/>
      <c r="F209" s="22"/>
      <c r="G209" s="24" t="str">
        <f aca="false">IF(C209="","",E209-F209)</f>
        <v/>
      </c>
      <c r="H209" s="24" t="str">
        <f aca="false">IF(C209="BUY",-E209,IF(C209="TRIM",G209,""))</f>
        <v/>
      </c>
      <c r="I209" s="25" t="str">
        <f aca="false">IF(C209="BUY",IF(OR(D209="",G209=""),"",G209/D209),IF(C209="TRIM",IF(OR(D209="",E209=""),"",-E209/D209),""))</f>
        <v/>
      </c>
      <c r="J209" s="24" t="str">
        <f aca="false">IF(A209="","",IF(COUNTIF($A$4:A209,A209)=1,INDEX(Chapters!$K$4:$K$203,MATCH(A209,Chapters!$A$4:$A$203,0))+IF(C209="BUY",N(E209),IF(C209="TRIM",-MIN(INDEX(Chapters!$K$4:$K$203,MATCH(A209,Chapters!$A$4:$A$203,0)),ABS(N(I209))*INDEX(Chapters!$H$4:$H$203,MATCH(A209,Chapters!$A$4:$A$203,0))),0)),J208+IF(C209="BUY",N(E209),IF(C209="TRIM",-MIN(J208,ABS(N(I209))*L208),0))))</f>
        <v/>
      </c>
      <c r="K209" s="25" t="str">
        <f aca="false">IF(A209="","",IF(COUNTIF($A$4:A209,A209)=1,INDEX(Chapters!$G$4:$G$203,MATCH(A209,Chapters!$A$4:$A$203,0))+N(I209),K208+N(I209)))</f>
        <v/>
      </c>
      <c r="L209" s="24" t="n">
        <f aca="false">IF(OR(K209="",K209=0),0,J209/K209)</f>
        <v>0</v>
      </c>
      <c r="M209" s="27"/>
    </row>
    <row r="210" customFormat="false" ht="15" hidden="false" customHeight="true" outlineLevel="0" collapsed="false">
      <c r="A210" s="20"/>
      <c r="B210" s="21"/>
      <c r="C210" s="20"/>
      <c r="D210" s="22"/>
      <c r="E210" s="22"/>
      <c r="F210" s="22"/>
      <c r="G210" s="24" t="str">
        <f aca="false">IF(C210="","",E210-F210)</f>
        <v/>
      </c>
      <c r="H210" s="24" t="str">
        <f aca="false">IF(C210="BUY",-E210,IF(C210="TRIM",G210,""))</f>
        <v/>
      </c>
      <c r="I210" s="25" t="str">
        <f aca="false">IF(C210="BUY",IF(OR(D210="",G210=""),"",G210/D210),IF(C210="TRIM",IF(OR(D210="",E210=""),"",-E210/D210),""))</f>
        <v/>
      </c>
      <c r="J210" s="24" t="str">
        <f aca="false">IF(A210="","",IF(COUNTIF($A$4:A210,A210)=1,INDEX(Chapters!$K$4:$K$203,MATCH(A210,Chapters!$A$4:$A$203,0))+IF(C210="BUY",N(E210),IF(C210="TRIM",-MIN(INDEX(Chapters!$K$4:$K$203,MATCH(A210,Chapters!$A$4:$A$203,0)),ABS(N(I210))*INDEX(Chapters!$H$4:$H$203,MATCH(A210,Chapters!$A$4:$A$203,0))),0)),J209+IF(C210="BUY",N(E210),IF(C210="TRIM",-MIN(J209,ABS(N(I210))*L209),0))))</f>
        <v/>
      </c>
      <c r="K210" s="25" t="str">
        <f aca="false">IF(A210="","",IF(COUNTIF($A$4:A210,A210)=1,INDEX(Chapters!$G$4:$G$203,MATCH(A210,Chapters!$A$4:$A$203,0))+N(I210),K209+N(I210)))</f>
        <v/>
      </c>
      <c r="L210" s="24" t="n">
        <f aca="false">IF(OR(K210="",K210=0),0,J210/K210)</f>
        <v>0</v>
      </c>
      <c r="M210" s="27"/>
    </row>
    <row r="211" customFormat="false" ht="15" hidden="false" customHeight="true" outlineLevel="0" collapsed="false">
      <c r="A211" s="20"/>
      <c r="B211" s="21"/>
      <c r="C211" s="20"/>
      <c r="D211" s="22"/>
      <c r="E211" s="22"/>
      <c r="F211" s="22"/>
      <c r="G211" s="24" t="str">
        <f aca="false">IF(C211="","",E211-F211)</f>
        <v/>
      </c>
      <c r="H211" s="24" t="str">
        <f aca="false">IF(C211="BUY",-E211,IF(C211="TRIM",G211,""))</f>
        <v/>
      </c>
      <c r="I211" s="25" t="str">
        <f aca="false">IF(C211="BUY",IF(OR(D211="",G211=""),"",G211/D211),IF(C211="TRIM",IF(OR(D211="",E211=""),"",-E211/D211),""))</f>
        <v/>
      </c>
      <c r="J211" s="24" t="str">
        <f aca="false">IF(A211="","",IF(COUNTIF($A$4:A211,A211)=1,INDEX(Chapters!$K$4:$K$203,MATCH(A211,Chapters!$A$4:$A$203,0))+IF(C211="BUY",N(E211),IF(C211="TRIM",-MIN(INDEX(Chapters!$K$4:$K$203,MATCH(A211,Chapters!$A$4:$A$203,0)),ABS(N(I211))*INDEX(Chapters!$H$4:$H$203,MATCH(A211,Chapters!$A$4:$A$203,0))),0)),J210+IF(C211="BUY",N(E211),IF(C211="TRIM",-MIN(J210,ABS(N(I211))*L210),0))))</f>
        <v/>
      </c>
      <c r="K211" s="25" t="str">
        <f aca="false">IF(A211="","",IF(COUNTIF($A$4:A211,A211)=1,INDEX(Chapters!$G$4:$G$203,MATCH(A211,Chapters!$A$4:$A$203,0))+N(I211),K210+N(I211)))</f>
        <v/>
      </c>
      <c r="L211" s="24" t="n">
        <f aca="false">IF(OR(K211="",K211=0),0,J211/K211)</f>
        <v>0</v>
      </c>
      <c r="M211" s="27"/>
    </row>
    <row r="212" customFormat="false" ht="15" hidden="false" customHeight="true" outlineLevel="0" collapsed="false">
      <c r="A212" s="20"/>
      <c r="B212" s="21"/>
      <c r="C212" s="20"/>
      <c r="D212" s="22"/>
      <c r="E212" s="22"/>
      <c r="F212" s="22"/>
      <c r="G212" s="24" t="str">
        <f aca="false">IF(C212="","",E212-F212)</f>
        <v/>
      </c>
      <c r="H212" s="24" t="str">
        <f aca="false">IF(C212="BUY",-E212,IF(C212="TRIM",G212,""))</f>
        <v/>
      </c>
      <c r="I212" s="25" t="str">
        <f aca="false">IF(C212="BUY",IF(OR(D212="",G212=""),"",G212/D212),IF(C212="TRIM",IF(OR(D212="",E212=""),"",-E212/D212),""))</f>
        <v/>
      </c>
      <c r="J212" s="24" t="str">
        <f aca="false">IF(A212="","",IF(COUNTIF($A$4:A212,A212)=1,INDEX(Chapters!$K$4:$K$203,MATCH(A212,Chapters!$A$4:$A$203,0))+IF(C212="BUY",N(E212),IF(C212="TRIM",-MIN(INDEX(Chapters!$K$4:$K$203,MATCH(A212,Chapters!$A$4:$A$203,0)),ABS(N(I212))*INDEX(Chapters!$H$4:$H$203,MATCH(A212,Chapters!$A$4:$A$203,0))),0)),J211+IF(C212="BUY",N(E212),IF(C212="TRIM",-MIN(J211,ABS(N(I212))*L211),0))))</f>
        <v/>
      </c>
      <c r="K212" s="25" t="str">
        <f aca="false">IF(A212="","",IF(COUNTIF($A$4:A212,A212)=1,INDEX(Chapters!$G$4:$G$203,MATCH(A212,Chapters!$A$4:$A$203,0))+N(I212),K211+N(I212)))</f>
        <v/>
      </c>
      <c r="L212" s="24" t="n">
        <f aca="false">IF(OR(K212="",K212=0),0,J212/K212)</f>
        <v>0</v>
      </c>
      <c r="M212" s="27"/>
    </row>
    <row r="213" customFormat="false" ht="15" hidden="false" customHeight="true" outlineLevel="0" collapsed="false">
      <c r="A213" s="20"/>
      <c r="B213" s="21"/>
      <c r="C213" s="20"/>
      <c r="D213" s="22"/>
      <c r="E213" s="22"/>
      <c r="F213" s="22"/>
      <c r="G213" s="24" t="str">
        <f aca="false">IF(C213="","",E213-F213)</f>
        <v/>
      </c>
      <c r="H213" s="24" t="str">
        <f aca="false">IF(C213="BUY",-E213,IF(C213="TRIM",G213,""))</f>
        <v/>
      </c>
      <c r="I213" s="25" t="str">
        <f aca="false">IF(C213="BUY",IF(OR(D213="",G213=""),"",G213/D213),IF(C213="TRIM",IF(OR(D213="",E213=""),"",-E213/D213),""))</f>
        <v/>
      </c>
      <c r="J213" s="24" t="str">
        <f aca="false">IF(A213="","",IF(COUNTIF($A$4:A213,A213)=1,INDEX(Chapters!$K$4:$K$203,MATCH(A213,Chapters!$A$4:$A$203,0))+IF(C213="BUY",N(E213),IF(C213="TRIM",-MIN(INDEX(Chapters!$K$4:$K$203,MATCH(A213,Chapters!$A$4:$A$203,0)),ABS(N(I213))*INDEX(Chapters!$H$4:$H$203,MATCH(A213,Chapters!$A$4:$A$203,0))),0)),J212+IF(C213="BUY",N(E213),IF(C213="TRIM",-MIN(J212,ABS(N(I213))*L212),0))))</f>
        <v/>
      </c>
      <c r="K213" s="25" t="str">
        <f aca="false">IF(A213="","",IF(COUNTIF($A$4:A213,A213)=1,INDEX(Chapters!$G$4:$G$203,MATCH(A213,Chapters!$A$4:$A$203,0))+N(I213),K212+N(I213)))</f>
        <v/>
      </c>
      <c r="L213" s="24" t="n">
        <f aca="false">IF(OR(K213="",K213=0),0,J213/K213)</f>
        <v>0</v>
      </c>
      <c r="M213" s="27"/>
    </row>
    <row r="214" customFormat="false" ht="15" hidden="false" customHeight="true" outlineLevel="0" collapsed="false">
      <c r="A214" s="20"/>
      <c r="B214" s="21"/>
      <c r="C214" s="20"/>
      <c r="D214" s="22"/>
      <c r="E214" s="22"/>
      <c r="F214" s="22"/>
      <c r="G214" s="24" t="str">
        <f aca="false">IF(C214="","",E214-F214)</f>
        <v/>
      </c>
      <c r="H214" s="24" t="str">
        <f aca="false">IF(C214="BUY",-E214,IF(C214="TRIM",G214,""))</f>
        <v/>
      </c>
      <c r="I214" s="25" t="str">
        <f aca="false">IF(C214="BUY",IF(OR(D214="",G214=""),"",G214/D214),IF(C214="TRIM",IF(OR(D214="",E214=""),"",-E214/D214),""))</f>
        <v/>
      </c>
      <c r="J214" s="24" t="str">
        <f aca="false">IF(A214="","",IF(COUNTIF($A$4:A214,A214)=1,INDEX(Chapters!$K$4:$K$203,MATCH(A214,Chapters!$A$4:$A$203,0))+IF(C214="BUY",N(E214),IF(C214="TRIM",-MIN(INDEX(Chapters!$K$4:$K$203,MATCH(A214,Chapters!$A$4:$A$203,0)),ABS(N(I214))*INDEX(Chapters!$H$4:$H$203,MATCH(A214,Chapters!$A$4:$A$203,0))),0)),J213+IF(C214="BUY",N(E214),IF(C214="TRIM",-MIN(J213,ABS(N(I214))*L213),0))))</f>
        <v/>
      </c>
      <c r="K214" s="25" t="str">
        <f aca="false">IF(A214="","",IF(COUNTIF($A$4:A214,A214)=1,INDEX(Chapters!$G$4:$G$203,MATCH(A214,Chapters!$A$4:$A$203,0))+N(I214),K213+N(I214)))</f>
        <v/>
      </c>
      <c r="L214" s="24" t="n">
        <f aca="false">IF(OR(K214="",K214=0),0,J214/K214)</f>
        <v>0</v>
      </c>
      <c r="M214" s="27"/>
    </row>
    <row r="215" customFormat="false" ht="15" hidden="false" customHeight="true" outlineLevel="0" collapsed="false">
      <c r="A215" s="20"/>
      <c r="B215" s="21"/>
      <c r="C215" s="20"/>
      <c r="D215" s="22"/>
      <c r="E215" s="22"/>
      <c r="F215" s="22"/>
      <c r="G215" s="24" t="str">
        <f aca="false">IF(C215="","",E215-F215)</f>
        <v/>
      </c>
      <c r="H215" s="24" t="str">
        <f aca="false">IF(C215="BUY",-E215,IF(C215="TRIM",G215,""))</f>
        <v/>
      </c>
      <c r="I215" s="25" t="str">
        <f aca="false">IF(C215="BUY",IF(OR(D215="",G215=""),"",G215/D215),IF(C215="TRIM",IF(OR(D215="",E215=""),"",-E215/D215),""))</f>
        <v/>
      </c>
      <c r="J215" s="24" t="str">
        <f aca="false">IF(A215="","",IF(COUNTIF($A$4:A215,A215)=1,INDEX(Chapters!$K$4:$K$203,MATCH(A215,Chapters!$A$4:$A$203,0))+IF(C215="BUY",N(E215),IF(C215="TRIM",-MIN(INDEX(Chapters!$K$4:$K$203,MATCH(A215,Chapters!$A$4:$A$203,0)),ABS(N(I215))*INDEX(Chapters!$H$4:$H$203,MATCH(A215,Chapters!$A$4:$A$203,0))),0)),J214+IF(C215="BUY",N(E215),IF(C215="TRIM",-MIN(J214,ABS(N(I215))*L214),0))))</f>
        <v/>
      </c>
      <c r="K215" s="25" t="str">
        <f aca="false">IF(A215="","",IF(COUNTIF($A$4:A215,A215)=1,INDEX(Chapters!$G$4:$G$203,MATCH(A215,Chapters!$A$4:$A$203,0))+N(I215),K214+N(I215)))</f>
        <v/>
      </c>
      <c r="L215" s="24" t="n">
        <f aca="false">IF(OR(K215="",K215=0),0,J215/K215)</f>
        <v>0</v>
      </c>
      <c r="M215" s="27"/>
    </row>
    <row r="216" customFormat="false" ht="15" hidden="false" customHeight="true" outlineLevel="0" collapsed="false">
      <c r="A216" s="20"/>
      <c r="B216" s="21"/>
      <c r="C216" s="20"/>
      <c r="D216" s="22"/>
      <c r="E216" s="22"/>
      <c r="F216" s="22"/>
      <c r="G216" s="24" t="str">
        <f aca="false">IF(C216="","",E216-F216)</f>
        <v/>
      </c>
      <c r="H216" s="24" t="str">
        <f aca="false">IF(C216="BUY",-E216,IF(C216="TRIM",G216,""))</f>
        <v/>
      </c>
      <c r="I216" s="25" t="str">
        <f aca="false">IF(C216="BUY",IF(OR(D216="",G216=""),"",G216/D216),IF(C216="TRIM",IF(OR(D216="",E216=""),"",-E216/D216),""))</f>
        <v/>
      </c>
      <c r="J216" s="24" t="str">
        <f aca="false">IF(A216="","",IF(COUNTIF($A$4:A216,A216)=1,INDEX(Chapters!$K$4:$K$203,MATCH(A216,Chapters!$A$4:$A$203,0))+IF(C216="BUY",N(E216),IF(C216="TRIM",-MIN(INDEX(Chapters!$K$4:$K$203,MATCH(A216,Chapters!$A$4:$A$203,0)),ABS(N(I216))*INDEX(Chapters!$H$4:$H$203,MATCH(A216,Chapters!$A$4:$A$203,0))),0)),J215+IF(C216="BUY",N(E216),IF(C216="TRIM",-MIN(J215,ABS(N(I216))*L215),0))))</f>
        <v/>
      </c>
      <c r="K216" s="25" t="str">
        <f aca="false">IF(A216="","",IF(COUNTIF($A$4:A216,A216)=1,INDEX(Chapters!$G$4:$G$203,MATCH(A216,Chapters!$A$4:$A$203,0))+N(I216),K215+N(I216)))</f>
        <v/>
      </c>
      <c r="L216" s="24" t="n">
        <f aca="false">IF(OR(K216="",K216=0),0,J216/K216)</f>
        <v>0</v>
      </c>
      <c r="M216" s="27"/>
    </row>
    <row r="217" customFormat="false" ht="15" hidden="false" customHeight="true" outlineLevel="0" collapsed="false">
      <c r="A217" s="20"/>
      <c r="B217" s="21"/>
      <c r="C217" s="20"/>
      <c r="D217" s="22"/>
      <c r="E217" s="22"/>
      <c r="F217" s="22"/>
      <c r="G217" s="24" t="str">
        <f aca="false">IF(C217="","",E217-F217)</f>
        <v/>
      </c>
      <c r="H217" s="24" t="str">
        <f aca="false">IF(C217="BUY",-E217,IF(C217="TRIM",G217,""))</f>
        <v/>
      </c>
      <c r="I217" s="25" t="str">
        <f aca="false">IF(C217="BUY",IF(OR(D217="",G217=""),"",G217/D217),IF(C217="TRIM",IF(OR(D217="",E217=""),"",-E217/D217),""))</f>
        <v/>
      </c>
      <c r="J217" s="24" t="str">
        <f aca="false">IF(A217="","",IF(COUNTIF($A$4:A217,A217)=1,INDEX(Chapters!$K$4:$K$203,MATCH(A217,Chapters!$A$4:$A$203,0))+IF(C217="BUY",N(E217),IF(C217="TRIM",-MIN(INDEX(Chapters!$K$4:$K$203,MATCH(A217,Chapters!$A$4:$A$203,0)),ABS(N(I217))*INDEX(Chapters!$H$4:$H$203,MATCH(A217,Chapters!$A$4:$A$203,0))),0)),J216+IF(C217="BUY",N(E217),IF(C217="TRIM",-MIN(J216,ABS(N(I217))*L216),0))))</f>
        <v/>
      </c>
      <c r="K217" s="25" t="str">
        <f aca="false">IF(A217="","",IF(COUNTIF($A$4:A217,A217)=1,INDEX(Chapters!$G$4:$G$203,MATCH(A217,Chapters!$A$4:$A$203,0))+N(I217),K216+N(I217)))</f>
        <v/>
      </c>
      <c r="L217" s="24" t="n">
        <f aca="false">IF(OR(K217="",K217=0),0,J217/K217)</f>
        <v>0</v>
      </c>
      <c r="M217" s="27"/>
    </row>
    <row r="218" customFormat="false" ht="15" hidden="false" customHeight="true" outlineLevel="0" collapsed="false">
      <c r="A218" s="20"/>
      <c r="B218" s="21"/>
      <c r="C218" s="20"/>
      <c r="D218" s="22"/>
      <c r="E218" s="22"/>
      <c r="F218" s="22"/>
      <c r="G218" s="24" t="str">
        <f aca="false">IF(C218="","",E218-F218)</f>
        <v/>
      </c>
      <c r="H218" s="24" t="str">
        <f aca="false">IF(C218="BUY",-E218,IF(C218="TRIM",G218,""))</f>
        <v/>
      </c>
      <c r="I218" s="25" t="str">
        <f aca="false">IF(C218="BUY",IF(OR(D218="",G218=""),"",G218/D218),IF(C218="TRIM",IF(OR(D218="",E218=""),"",-E218/D218),""))</f>
        <v/>
      </c>
      <c r="J218" s="24" t="str">
        <f aca="false">IF(A218="","",IF(COUNTIF($A$4:A218,A218)=1,INDEX(Chapters!$K$4:$K$203,MATCH(A218,Chapters!$A$4:$A$203,0))+IF(C218="BUY",N(E218),IF(C218="TRIM",-MIN(INDEX(Chapters!$K$4:$K$203,MATCH(A218,Chapters!$A$4:$A$203,0)),ABS(N(I218))*INDEX(Chapters!$H$4:$H$203,MATCH(A218,Chapters!$A$4:$A$203,0))),0)),J217+IF(C218="BUY",N(E218),IF(C218="TRIM",-MIN(J217,ABS(N(I218))*L217),0))))</f>
        <v/>
      </c>
      <c r="K218" s="25" t="str">
        <f aca="false">IF(A218="","",IF(COUNTIF($A$4:A218,A218)=1,INDEX(Chapters!$G$4:$G$203,MATCH(A218,Chapters!$A$4:$A$203,0))+N(I218),K217+N(I218)))</f>
        <v/>
      </c>
      <c r="L218" s="24" t="n">
        <f aca="false">IF(OR(K218="",K218=0),0,J218/K218)</f>
        <v>0</v>
      </c>
      <c r="M218" s="27"/>
    </row>
    <row r="219" customFormat="false" ht="15" hidden="false" customHeight="true" outlineLevel="0" collapsed="false">
      <c r="A219" s="20"/>
      <c r="B219" s="21"/>
      <c r="C219" s="20"/>
      <c r="D219" s="22"/>
      <c r="E219" s="22"/>
      <c r="F219" s="22"/>
      <c r="G219" s="24" t="str">
        <f aca="false">IF(C219="","",E219-F219)</f>
        <v/>
      </c>
      <c r="H219" s="24" t="str">
        <f aca="false">IF(C219="BUY",-E219,IF(C219="TRIM",G219,""))</f>
        <v/>
      </c>
      <c r="I219" s="25" t="str">
        <f aca="false">IF(C219="BUY",IF(OR(D219="",G219=""),"",G219/D219),IF(C219="TRIM",IF(OR(D219="",E219=""),"",-E219/D219),""))</f>
        <v/>
      </c>
      <c r="J219" s="24" t="str">
        <f aca="false">IF(A219="","",IF(COUNTIF($A$4:A219,A219)=1,INDEX(Chapters!$K$4:$K$203,MATCH(A219,Chapters!$A$4:$A$203,0))+IF(C219="BUY",N(E219),IF(C219="TRIM",-MIN(INDEX(Chapters!$K$4:$K$203,MATCH(A219,Chapters!$A$4:$A$203,0)),ABS(N(I219))*INDEX(Chapters!$H$4:$H$203,MATCH(A219,Chapters!$A$4:$A$203,0))),0)),J218+IF(C219="BUY",N(E219),IF(C219="TRIM",-MIN(J218,ABS(N(I219))*L218),0))))</f>
        <v/>
      </c>
      <c r="K219" s="25" t="str">
        <f aca="false">IF(A219="","",IF(COUNTIF($A$4:A219,A219)=1,INDEX(Chapters!$G$4:$G$203,MATCH(A219,Chapters!$A$4:$A$203,0))+N(I219),K218+N(I219)))</f>
        <v/>
      </c>
      <c r="L219" s="24" t="n">
        <f aca="false">IF(OR(K219="",K219=0),0,J219/K219)</f>
        <v>0</v>
      </c>
      <c r="M219" s="27"/>
    </row>
    <row r="220" customFormat="false" ht="15" hidden="false" customHeight="true" outlineLevel="0" collapsed="false">
      <c r="A220" s="20"/>
      <c r="B220" s="21"/>
      <c r="C220" s="20"/>
      <c r="D220" s="22"/>
      <c r="E220" s="22"/>
      <c r="F220" s="22"/>
      <c r="G220" s="24" t="str">
        <f aca="false">IF(C220="","",E220-F220)</f>
        <v/>
      </c>
      <c r="H220" s="24" t="str">
        <f aca="false">IF(C220="BUY",-E220,IF(C220="TRIM",G220,""))</f>
        <v/>
      </c>
      <c r="I220" s="25" t="str">
        <f aca="false">IF(C220="BUY",IF(OR(D220="",G220=""),"",G220/D220),IF(C220="TRIM",IF(OR(D220="",E220=""),"",-E220/D220),""))</f>
        <v/>
      </c>
      <c r="J220" s="24" t="str">
        <f aca="false">IF(A220="","",IF(COUNTIF($A$4:A220,A220)=1,INDEX(Chapters!$K$4:$K$203,MATCH(A220,Chapters!$A$4:$A$203,0))+IF(C220="BUY",N(E220),IF(C220="TRIM",-MIN(INDEX(Chapters!$K$4:$K$203,MATCH(A220,Chapters!$A$4:$A$203,0)),ABS(N(I220))*INDEX(Chapters!$H$4:$H$203,MATCH(A220,Chapters!$A$4:$A$203,0))),0)),J219+IF(C220="BUY",N(E220),IF(C220="TRIM",-MIN(J219,ABS(N(I220))*L219),0))))</f>
        <v/>
      </c>
      <c r="K220" s="25" t="str">
        <f aca="false">IF(A220="","",IF(COUNTIF($A$4:A220,A220)=1,INDEX(Chapters!$G$4:$G$203,MATCH(A220,Chapters!$A$4:$A$203,0))+N(I220),K219+N(I220)))</f>
        <v/>
      </c>
      <c r="L220" s="24" t="n">
        <f aca="false">IF(OR(K220="",K220=0),0,J220/K220)</f>
        <v>0</v>
      </c>
      <c r="M220" s="27"/>
    </row>
    <row r="221" customFormat="false" ht="15" hidden="false" customHeight="true" outlineLevel="0" collapsed="false">
      <c r="A221" s="20"/>
      <c r="B221" s="21"/>
      <c r="C221" s="20"/>
      <c r="D221" s="22"/>
      <c r="E221" s="22"/>
      <c r="F221" s="22"/>
      <c r="G221" s="24" t="str">
        <f aca="false">IF(C221="","",E221-F221)</f>
        <v/>
      </c>
      <c r="H221" s="24" t="str">
        <f aca="false">IF(C221="BUY",-E221,IF(C221="TRIM",G221,""))</f>
        <v/>
      </c>
      <c r="I221" s="25" t="str">
        <f aca="false">IF(C221="BUY",IF(OR(D221="",G221=""),"",G221/D221),IF(C221="TRIM",IF(OR(D221="",E221=""),"",-E221/D221),""))</f>
        <v/>
      </c>
      <c r="J221" s="24" t="str">
        <f aca="false">IF(A221="","",IF(COUNTIF($A$4:A221,A221)=1,INDEX(Chapters!$K$4:$K$203,MATCH(A221,Chapters!$A$4:$A$203,0))+IF(C221="BUY",N(E221),IF(C221="TRIM",-MIN(INDEX(Chapters!$K$4:$K$203,MATCH(A221,Chapters!$A$4:$A$203,0)),ABS(N(I221))*INDEX(Chapters!$H$4:$H$203,MATCH(A221,Chapters!$A$4:$A$203,0))),0)),J220+IF(C221="BUY",N(E221),IF(C221="TRIM",-MIN(J220,ABS(N(I221))*L220),0))))</f>
        <v/>
      </c>
      <c r="K221" s="25" t="str">
        <f aca="false">IF(A221="","",IF(COUNTIF($A$4:A221,A221)=1,INDEX(Chapters!$G$4:$G$203,MATCH(A221,Chapters!$A$4:$A$203,0))+N(I221),K220+N(I221)))</f>
        <v/>
      </c>
      <c r="L221" s="24" t="n">
        <f aca="false">IF(OR(K221="",K221=0),0,J221/K221)</f>
        <v>0</v>
      </c>
      <c r="M221" s="27"/>
    </row>
    <row r="222" customFormat="false" ht="15" hidden="false" customHeight="true" outlineLevel="0" collapsed="false">
      <c r="A222" s="20"/>
      <c r="B222" s="21"/>
      <c r="C222" s="20"/>
      <c r="D222" s="22"/>
      <c r="E222" s="22"/>
      <c r="F222" s="22"/>
      <c r="G222" s="24" t="str">
        <f aca="false">IF(C222="","",E222-F222)</f>
        <v/>
      </c>
      <c r="H222" s="24" t="str">
        <f aca="false">IF(C222="BUY",-E222,IF(C222="TRIM",G222,""))</f>
        <v/>
      </c>
      <c r="I222" s="25" t="str">
        <f aca="false">IF(C222="BUY",IF(OR(D222="",G222=""),"",G222/D222),IF(C222="TRIM",IF(OR(D222="",E222=""),"",-E222/D222),""))</f>
        <v/>
      </c>
      <c r="J222" s="24" t="str">
        <f aca="false">IF(A222="","",IF(COUNTIF($A$4:A222,A222)=1,INDEX(Chapters!$K$4:$K$203,MATCH(A222,Chapters!$A$4:$A$203,0))+IF(C222="BUY",N(E222),IF(C222="TRIM",-MIN(INDEX(Chapters!$K$4:$K$203,MATCH(A222,Chapters!$A$4:$A$203,0)),ABS(N(I222))*INDEX(Chapters!$H$4:$H$203,MATCH(A222,Chapters!$A$4:$A$203,0))),0)),J221+IF(C222="BUY",N(E222),IF(C222="TRIM",-MIN(J221,ABS(N(I222))*L221),0))))</f>
        <v/>
      </c>
      <c r="K222" s="25" t="str">
        <f aca="false">IF(A222="","",IF(COUNTIF($A$4:A222,A222)=1,INDEX(Chapters!$G$4:$G$203,MATCH(A222,Chapters!$A$4:$A$203,0))+N(I222),K221+N(I222)))</f>
        <v/>
      </c>
      <c r="L222" s="24" t="n">
        <f aca="false">IF(OR(K222="",K222=0),0,J222/K222)</f>
        <v>0</v>
      </c>
      <c r="M222" s="27"/>
    </row>
    <row r="223" customFormat="false" ht="15" hidden="false" customHeight="true" outlineLevel="0" collapsed="false">
      <c r="A223" s="20"/>
      <c r="B223" s="21"/>
      <c r="C223" s="20"/>
      <c r="D223" s="22"/>
      <c r="E223" s="22"/>
      <c r="F223" s="22"/>
      <c r="G223" s="24" t="str">
        <f aca="false">IF(C223="","",E223-F223)</f>
        <v/>
      </c>
      <c r="H223" s="24" t="str">
        <f aca="false">IF(C223="BUY",-E223,IF(C223="TRIM",G223,""))</f>
        <v/>
      </c>
      <c r="I223" s="25" t="str">
        <f aca="false">IF(C223="BUY",IF(OR(D223="",G223=""),"",G223/D223),IF(C223="TRIM",IF(OR(D223="",E223=""),"",-E223/D223),""))</f>
        <v/>
      </c>
      <c r="J223" s="24" t="str">
        <f aca="false">IF(A223="","",IF(COUNTIF($A$4:A223,A223)=1,INDEX(Chapters!$K$4:$K$203,MATCH(A223,Chapters!$A$4:$A$203,0))+IF(C223="BUY",N(E223),IF(C223="TRIM",-MIN(INDEX(Chapters!$K$4:$K$203,MATCH(A223,Chapters!$A$4:$A$203,0)),ABS(N(I223))*INDEX(Chapters!$H$4:$H$203,MATCH(A223,Chapters!$A$4:$A$203,0))),0)),J222+IF(C223="BUY",N(E223),IF(C223="TRIM",-MIN(J222,ABS(N(I223))*L222),0))))</f>
        <v/>
      </c>
      <c r="K223" s="25" t="str">
        <f aca="false">IF(A223="","",IF(COUNTIF($A$4:A223,A223)=1,INDEX(Chapters!$G$4:$G$203,MATCH(A223,Chapters!$A$4:$A$203,0))+N(I223),K222+N(I223)))</f>
        <v/>
      </c>
      <c r="L223" s="24" t="n">
        <f aca="false">IF(OR(K223="",K223=0),0,J223/K223)</f>
        <v>0</v>
      </c>
      <c r="M223" s="27"/>
    </row>
    <row r="224" customFormat="false" ht="15" hidden="false" customHeight="true" outlineLevel="0" collapsed="false">
      <c r="A224" s="20"/>
      <c r="B224" s="21"/>
      <c r="C224" s="20"/>
      <c r="D224" s="22"/>
      <c r="E224" s="22"/>
      <c r="F224" s="22"/>
      <c r="G224" s="24" t="str">
        <f aca="false">IF(C224="","",E224-F224)</f>
        <v/>
      </c>
      <c r="H224" s="24" t="str">
        <f aca="false">IF(C224="BUY",-E224,IF(C224="TRIM",G224,""))</f>
        <v/>
      </c>
      <c r="I224" s="25" t="str">
        <f aca="false">IF(C224="BUY",IF(OR(D224="",G224=""),"",G224/D224),IF(C224="TRIM",IF(OR(D224="",E224=""),"",-E224/D224),""))</f>
        <v/>
      </c>
      <c r="J224" s="24" t="str">
        <f aca="false">IF(A224="","",IF(COUNTIF($A$4:A224,A224)=1,INDEX(Chapters!$K$4:$K$203,MATCH(A224,Chapters!$A$4:$A$203,0))+IF(C224="BUY",N(E224),IF(C224="TRIM",-MIN(INDEX(Chapters!$K$4:$K$203,MATCH(A224,Chapters!$A$4:$A$203,0)),ABS(N(I224))*INDEX(Chapters!$H$4:$H$203,MATCH(A224,Chapters!$A$4:$A$203,0))),0)),J223+IF(C224="BUY",N(E224),IF(C224="TRIM",-MIN(J223,ABS(N(I224))*L223),0))))</f>
        <v/>
      </c>
      <c r="K224" s="25" t="str">
        <f aca="false">IF(A224="","",IF(COUNTIF($A$4:A224,A224)=1,INDEX(Chapters!$G$4:$G$203,MATCH(A224,Chapters!$A$4:$A$203,0))+N(I224),K223+N(I224)))</f>
        <v/>
      </c>
      <c r="L224" s="24" t="n">
        <f aca="false">IF(OR(K224="",K224=0),0,J224/K224)</f>
        <v>0</v>
      </c>
      <c r="M224" s="27"/>
    </row>
    <row r="225" customFormat="false" ht="15" hidden="false" customHeight="true" outlineLevel="0" collapsed="false">
      <c r="A225" s="20"/>
      <c r="B225" s="21"/>
      <c r="C225" s="20"/>
      <c r="D225" s="22"/>
      <c r="E225" s="22"/>
      <c r="F225" s="22"/>
      <c r="G225" s="24" t="str">
        <f aca="false">IF(C225="","",E225-F225)</f>
        <v/>
      </c>
      <c r="H225" s="24" t="str">
        <f aca="false">IF(C225="BUY",-E225,IF(C225="TRIM",G225,""))</f>
        <v/>
      </c>
      <c r="I225" s="25" t="str">
        <f aca="false">IF(C225="BUY",IF(OR(D225="",G225=""),"",G225/D225),IF(C225="TRIM",IF(OR(D225="",E225=""),"",-E225/D225),""))</f>
        <v/>
      </c>
      <c r="J225" s="24" t="str">
        <f aca="false">IF(A225="","",IF(COUNTIF($A$4:A225,A225)=1,INDEX(Chapters!$K$4:$K$203,MATCH(A225,Chapters!$A$4:$A$203,0))+IF(C225="BUY",N(E225),IF(C225="TRIM",-MIN(INDEX(Chapters!$K$4:$K$203,MATCH(A225,Chapters!$A$4:$A$203,0)),ABS(N(I225))*INDEX(Chapters!$H$4:$H$203,MATCH(A225,Chapters!$A$4:$A$203,0))),0)),J224+IF(C225="BUY",N(E225),IF(C225="TRIM",-MIN(J224,ABS(N(I225))*L224),0))))</f>
        <v/>
      </c>
      <c r="K225" s="25" t="str">
        <f aca="false">IF(A225="","",IF(COUNTIF($A$4:A225,A225)=1,INDEX(Chapters!$G$4:$G$203,MATCH(A225,Chapters!$A$4:$A$203,0))+N(I225),K224+N(I225)))</f>
        <v/>
      </c>
      <c r="L225" s="24" t="n">
        <f aca="false">IF(OR(K225="",K225=0),0,J225/K225)</f>
        <v>0</v>
      </c>
      <c r="M225" s="27"/>
    </row>
    <row r="226" customFormat="false" ht="15" hidden="false" customHeight="true" outlineLevel="0" collapsed="false">
      <c r="A226" s="20"/>
      <c r="B226" s="21"/>
      <c r="C226" s="20"/>
      <c r="D226" s="22"/>
      <c r="E226" s="22"/>
      <c r="F226" s="22"/>
      <c r="G226" s="24" t="str">
        <f aca="false">IF(C226="","",E226-F226)</f>
        <v/>
      </c>
      <c r="H226" s="24" t="str">
        <f aca="false">IF(C226="BUY",-E226,IF(C226="TRIM",G226,""))</f>
        <v/>
      </c>
      <c r="I226" s="25" t="str">
        <f aca="false">IF(C226="BUY",IF(OR(D226="",G226=""),"",G226/D226),IF(C226="TRIM",IF(OR(D226="",E226=""),"",-E226/D226),""))</f>
        <v/>
      </c>
      <c r="J226" s="24" t="str">
        <f aca="false">IF(A226="","",IF(COUNTIF($A$4:A226,A226)=1,INDEX(Chapters!$K$4:$K$203,MATCH(A226,Chapters!$A$4:$A$203,0))+IF(C226="BUY",N(E226),IF(C226="TRIM",-MIN(INDEX(Chapters!$K$4:$K$203,MATCH(A226,Chapters!$A$4:$A$203,0)),ABS(N(I226))*INDEX(Chapters!$H$4:$H$203,MATCH(A226,Chapters!$A$4:$A$203,0))),0)),J225+IF(C226="BUY",N(E226),IF(C226="TRIM",-MIN(J225,ABS(N(I226))*L225),0))))</f>
        <v/>
      </c>
      <c r="K226" s="25" t="str">
        <f aca="false">IF(A226="","",IF(COUNTIF($A$4:A226,A226)=1,INDEX(Chapters!$G$4:$G$203,MATCH(A226,Chapters!$A$4:$A$203,0))+N(I226),K225+N(I226)))</f>
        <v/>
      </c>
      <c r="L226" s="24" t="n">
        <f aca="false">IF(OR(K226="",K226=0),0,J226/K226)</f>
        <v>0</v>
      </c>
      <c r="M226" s="27"/>
    </row>
    <row r="227" customFormat="false" ht="15" hidden="false" customHeight="true" outlineLevel="0" collapsed="false">
      <c r="A227" s="20"/>
      <c r="B227" s="21"/>
      <c r="C227" s="20"/>
      <c r="D227" s="22"/>
      <c r="E227" s="22"/>
      <c r="F227" s="22"/>
      <c r="G227" s="24" t="str">
        <f aca="false">IF(C227="","",E227-F227)</f>
        <v/>
      </c>
      <c r="H227" s="24" t="str">
        <f aca="false">IF(C227="BUY",-E227,IF(C227="TRIM",G227,""))</f>
        <v/>
      </c>
      <c r="I227" s="25" t="str">
        <f aca="false">IF(C227="BUY",IF(OR(D227="",G227=""),"",G227/D227),IF(C227="TRIM",IF(OR(D227="",E227=""),"",-E227/D227),""))</f>
        <v/>
      </c>
      <c r="J227" s="24" t="str">
        <f aca="false">IF(A227="","",IF(COUNTIF($A$4:A227,A227)=1,INDEX(Chapters!$K$4:$K$203,MATCH(A227,Chapters!$A$4:$A$203,0))+IF(C227="BUY",N(E227),IF(C227="TRIM",-MIN(INDEX(Chapters!$K$4:$K$203,MATCH(A227,Chapters!$A$4:$A$203,0)),ABS(N(I227))*INDEX(Chapters!$H$4:$H$203,MATCH(A227,Chapters!$A$4:$A$203,0))),0)),J226+IF(C227="BUY",N(E227),IF(C227="TRIM",-MIN(J226,ABS(N(I227))*L226),0))))</f>
        <v/>
      </c>
      <c r="K227" s="25" t="str">
        <f aca="false">IF(A227="","",IF(COUNTIF($A$4:A227,A227)=1,INDEX(Chapters!$G$4:$G$203,MATCH(A227,Chapters!$A$4:$A$203,0))+N(I227),K226+N(I227)))</f>
        <v/>
      </c>
      <c r="L227" s="24" t="n">
        <f aca="false">IF(OR(K227="",K227=0),0,J227/K227)</f>
        <v>0</v>
      </c>
      <c r="M227" s="27"/>
    </row>
    <row r="228" customFormat="false" ht="15" hidden="false" customHeight="true" outlineLevel="0" collapsed="false">
      <c r="A228" s="20"/>
      <c r="B228" s="21"/>
      <c r="C228" s="20"/>
      <c r="D228" s="22"/>
      <c r="E228" s="22"/>
      <c r="F228" s="22"/>
      <c r="G228" s="24" t="str">
        <f aca="false">IF(C228="","",E228-F228)</f>
        <v/>
      </c>
      <c r="H228" s="24" t="str">
        <f aca="false">IF(C228="BUY",-E228,IF(C228="TRIM",G228,""))</f>
        <v/>
      </c>
      <c r="I228" s="25" t="str">
        <f aca="false">IF(C228="BUY",IF(OR(D228="",G228=""),"",G228/D228),IF(C228="TRIM",IF(OR(D228="",E228=""),"",-E228/D228),""))</f>
        <v/>
      </c>
      <c r="J228" s="24" t="str">
        <f aca="false">IF(A228="","",IF(COUNTIF($A$4:A228,A228)=1,INDEX(Chapters!$K$4:$K$203,MATCH(A228,Chapters!$A$4:$A$203,0))+IF(C228="BUY",N(E228),IF(C228="TRIM",-MIN(INDEX(Chapters!$K$4:$K$203,MATCH(A228,Chapters!$A$4:$A$203,0)),ABS(N(I228))*INDEX(Chapters!$H$4:$H$203,MATCH(A228,Chapters!$A$4:$A$203,0))),0)),J227+IF(C228="BUY",N(E228),IF(C228="TRIM",-MIN(J227,ABS(N(I228))*L227),0))))</f>
        <v/>
      </c>
      <c r="K228" s="25" t="str">
        <f aca="false">IF(A228="","",IF(COUNTIF($A$4:A228,A228)=1,INDEX(Chapters!$G$4:$G$203,MATCH(A228,Chapters!$A$4:$A$203,0))+N(I228),K227+N(I228)))</f>
        <v/>
      </c>
      <c r="L228" s="24" t="n">
        <f aca="false">IF(OR(K228="",K228=0),0,J228/K228)</f>
        <v>0</v>
      </c>
      <c r="M228" s="27"/>
    </row>
    <row r="229" customFormat="false" ht="15" hidden="false" customHeight="true" outlineLevel="0" collapsed="false">
      <c r="A229" s="20"/>
      <c r="B229" s="21"/>
      <c r="C229" s="20"/>
      <c r="D229" s="22"/>
      <c r="E229" s="22"/>
      <c r="F229" s="22"/>
      <c r="G229" s="24" t="str">
        <f aca="false">IF(C229="","",E229-F229)</f>
        <v/>
      </c>
      <c r="H229" s="24" t="str">
        <f aca="false">IF(C229="BUY",-E229,IF(C229="TRIM",G229,""))</f>
        <v/>
      </c>
      <c r="I229" s="25" t="str">
        <f aca="false">IF(C229="BUY",IF(OR(D229="",G229=""),"",G229/D229),IF(C229="TRIM",IF(OR(D229="",E229=""),"",-E229/D229),""))</f>
        <v/>
      </c>
      <c r="J229" s="24" t="str">
        <f aca="false">IF(A229="","",IF(COUNTIF($A$4:A229,A229)=1,INDEX(Chapters!$K$4:$K$203,MATCH(A229,Chapters!$A$4:$A$203,0))+IF(C229="BUY",N(E229),IF(C229="TRIM",-MIN(INDEX(Chapters!$K$4:$K$203,MATCH(A229,Chapters!$A$4:$A$203,0)),ABS(N(I229))*INDEX(Chapters!$H$4:$H$203,MATCH(A229,Chapters!$A$4:$A$203,0))),0)),J228+IF(C229="BUY",N(E229),IF(C229="TRIM",-MIN(J228,ABS(N(I229))*L228),0))))</f>
        <v/>
      </c>
      <c r="K229" s="25" t="str">
        <f aca="false">IF(A229="","",IF(COUNTIF($A$4:A229,A229)=1,INDEX(Chapters!$G$4:$G$203,MATCH(A229,Chapters!$A$4:$A$203,0))+N(I229),K228+N(I229)))</f>
        <v/>
      </c>
      <c r="L229" s="24" t="n">
        <f aca="false">IF(OR(K229="",K229=0),0,J229/K229)</f>
        <v>0</v>
      </c>
      <c r="M229" s="27"/>
    </row>
    <row r="230" customFormat="false" ht="15" hidden="false" customHeight="true" outlineLevel="0" collapsed="false">
      <c r="A230" s="20"/>
      <c r="B230" s="21"/>
      <c r="C230" s="20"/>
      <c r="D230" s="22"/>
      <c r="E230" s="22"/>
      <c r="F230" s="22"/>
      <c r="G230" s="24" t="str">
        <f aca="false">IF(C230="","",E230-F230)</f>
        <v/>
      </c>
      <c r="H230" s="24" t="str">
        <f aca="false">IF(C230="BUY",-E230,IF(C230="TRIM",G230,""))</f>
        <v/>
      </c>
      <c r="I230" s="25" t="str">
        <f aca="false">IF(C230="BUY",IF(OR(D230="",G230=""),"",G230/D230),IF(C230="TRIM",IF(OR(D230="",E230=""),"",-E230/D230),""))</f>
        <v/>
      </c>
      <c r="J230" s="24" t="str">
        <f aca="false">IF(A230="","",IF(COUNTIF($A$4:A230,A230)=1,INDEX(Chapters!$K$4:$K$203,MATCH(A230,Chapters!$A$4:$A$203,0))+IF(C230="BUY",N(E230),IF(C230="TRIM",-MIN(INDEX(Chapters!$K$4:$K$203,MATCH(A230,Chapters!$A$4:$A$203,0)),ABS(N(I230))*INDEX(Chapters!$H$4:$H$203,MATCH(A230,Chapters!$A$4:$A$203,0))),0)),J229+IF(C230="BUY",N(E230),IF(C230="TRIM",-MIN(J229,ABS(N(I230))*L229),0))))</f>
        <v/>
      </c>
      <c r="K230" s="25" t="str">
        <f aca="false">IF(A230="","",IF(COUNTIF($A$4:A230,A230)=1,INDEX(Chapters!$G$4:$G$203,MATCH(A230,Chapters!$A$4:$A$203,0))+N(I230),K229+N(I230)))</f>
        <v/>
      </c>
      <c r="L230" s="24" t="n">
        <f aca="false">IF(OR(K230="",K230=0),0,J230/K230)</f>
        <v>0</v>
      </c>
      <c r="M230" s="27"/>
    </row>
    <row r="231" customFormat="false" ht="15" hidden="false" customHeight="true" outlineLevel="0" collapsed="false">
      <c r="A231" s="20"/>
      <c r="B231" s="21"/>
      <c r="C231" s="20"/>
      <c r="D231" s="22"/>
      <c r="E231" s="22"/>
      <c r="F231" s="22"/>
      <c r="G231" s="24" t="str">
        <f aca="false">IF(C231="","",E231-F231)</f>
        <v/>
      </c>
      <c r="H231" s="24" t="str">
        <f aca="false">IF(C231="BUY",-E231,IF(C231="TRIM",G231,""))</f>
        <v/>
      </c>
      <c r="I231" s="25" t="str">
        <f aca="false">IF(C231="BUY",IF(OR(D231="",G231=""),"",G231/D231),IF(C231="TRIM",IF(OR(D231="",E231=""),"",-E231/D231),""))</f>
        <v/>
      </c>
      <c r="J231" s="24" t="str">
        <f aca="false">IF(A231="","",IF(COUNTIF($A$4:A231,A231)=1,INDEX(Chapters!$K$4:$K$203,MATCH(A231,Chapters!$A$4:$A$203,0))+IF(C231="BUY",N(E231),IF(C231="TRIM",-MIN(INDEX(Chapters!$K$4:$K$203,MATCH(A231,Chapters!$A$4:$A$203,0)),ABS(N(I231))*INDEX(Chapters!$H$4:$H$203,MATCH(A231,Chapters!$A$4:$A$203,0))),0)),J230+IF(C231="BUY",N(E231),IF(C231="TRIM",-MIN(J230,ABS(N(I231))*L230),0))))</f>
        <v/>
      </c>
      <c r="K231" s="25" t="str">
        <f aca="false">IF(A231="","",IF(COUNTIF($A$4:A231,A231)=1,INDEX(Chapters!$G$4:$G$203,MATCH(A231,Chapters!$A$4:$A$203,0))+N(I231),K230+N(I231)))</f>
        <v/>
      </c>
      <c r="L231" s="24" t="n">
        <f aca="false">IF(OR(K231="",K231=0),0,J231/K231)</f>
        <v>0</v>
      </c>
      <c r="M231" s="27"/>
    </row>
    <row r="232" customFormat="false" ht="15" hidden="false" customHeight="true" outlineLevel="0" collapsed="false">
      <c r="A232" s="20"/>
      <c r="B232" s="21"/>
      <c r="C232" s="20"/>
      <c r="D232" s="22"/>
      <c r="E232" s="22"/>
      <c r="F232" s="22"/>
      <c r="G232" s="24" t="str">
        <f aca="false">IF(C232="","",E232-F232)</f>
        <v/>
      </c>
      <c r="H232" s="24" t="str">
        <f aca="false">IF(C232="BUY",-E232,IF(C232="TRIM",G232,""))</f>
        <v/>
      </c>
      <c r="I232" s="25" t="str">
        <f aca="false">IF(C232="BUY",IF(OR(D232="",G232=""),"",G232/D232),IF(C232="TRIM",IF(OR(D232="",E232=""),"",-E232/D232),""))</f>
        <v/>
      </c>
      <c r="J232" s="24" t="str">
        <f aca="false">IF(A232="","",IF(COUNTIF($A$4:A232,A232)=1,INDEX(Chapters!$K$4:$K$203,MATCH(A232,Chapters!$A$4:$A$203,0))+IF(C232="BUY",N(E232),IF(C232="TRIM",-MIN(INDEX(Chapters!$K$4:$K$203,MATCH(A232,Chapters!$A$4:$A$203,0)),ABS(N(I232))*INDEX(Chapters!$H$4:$H$203,MATCH(A232,Chapters!$A$4:$A$203,0))),0)),J231+IF(C232="BUY",N(E232),IF(C232="TRIM",-MIN(J231,ABS(N(I232))*L231),0))))</f>
        <v/>
      </c>
      <c r="K232" s="25" t="str">
        <f aca="false">IF(A232="","",IF(COUNTIF($A$4:A232,A232)=1,INDEX(Chapters!$G$4:$G$203,MATCH(A232,Chapters!$A$4:$A$203,0))+N(I232),K231+N(I232)))</f>
        <v/>
      </c>
      <c r="L232" s="24" t="n">
        <f aca="false">IF(OR(K232="",K232=0),0,J232/K232)</f>
        <v>0</v>
      </c>
      <c r="M232" s="27"/>
    </row>
    <row r="233" customFormat="false" ht="15" hidden="false" customHeight="true" outlineLevel="0" collapsed="false">
      <c r="A233" s="20"/>
      <c r="B233" s="21"/>
      <c r="C233" s="20"/>
      <c r="D233" s="22"/>
      <c r="E233" s="22"/>
      <c r="F233" s="22"/>
      <c r="G233" s="24" t="str">
        <f aca="false">IF(C233="","",E233-F233)</f>
        <v/>
      </c>
      <c r="H233" s="24" t="str">
        <f aca="false">IF(C233="BUY",-E233,IF(C233="TRIM",G233,""))</f>
        <v/>
      </c>
      <c r="I233" s="25" t="str">
        <f aca="false">IF(C233="BUY",IF(OR(D233="",G233=""),"",G233/D233),IF(C233="TRIM",IF(OR(D233="",E233=""),"",-E233/D233),""))</f>
        <v/>
      </c>
      <c r="J233" s="24" t="str">
        <f aca="false">IF(A233="","",IF(COUNTIF($A$4:A233,A233)=1,INDEX(Chapters!$K$4:$K$203,MATCH(A233,Chapters!$A$4:$A$203,0))+IF(C233="BUY",N(E233),IF(C233="TRIM",-MIN(INDEX(Chapters!$K$4:$K$203,MATCH(A233,Chapters!$A$4:$A$203,0)),ABS(N(I233))*INDEX(Chapters!$H$4:$H$203,MATCH(A233,Chapters!$A$4:$A$203,0))),0)),J232+IF(C233="BUY",N(E233),IF(C233="TRIM",-MIN(J232,ABS(N(I233))*L232),0))))</f>
        <v/>
      </c>
      <c r="K233" s="25" t="str">
        <f aca="false">IF(A233="","",IF(COUNTIF($A$4:A233,A233)=1,INDEX(Chapters!$G$4:$G$203,MATCH(A233,Chapters!$A$4:$A$203,0))+N(I233),K232+N(I233)))</f>
        <v/>
      </c>
      <c r="L233" s="24" t="n">
        <f aca="false">IF(OR(K233="",K233=0),0,J233/K233)</f>
        <v>0</v>
      </c>
      <c r="M233" s="27"/>
    </row>
    <row r="234" customFormat="false" ht="15" hidden="false" customHeight="true" outlineLevel="0" collapsed="false">
      <c r="A234" s="20"/>
      <c r="B234" s="21"/>
      <c r="C234" s="20"/>
      <c r="D234" s="22"/>
      <c r="E234" s="22"/>
      <c r="F234" s="22"/>
      <c r="G234" s="24" t="str">
        <f aca="false">IF(C234="","",E234-F234)</f>
        <v/>
      </c>
      <c r="H234" s="24" t="str">
        <f aca="false">IF(C234="BUY",-E234,IF(C234="TRIM",G234,""))</f>
        <v/>
      </c>
      <c r="I234" s="25" t="str">
        <f aca="false">IF(C234="BUY",IF(OR(D234="",G234=""),"",G234/D234),IF(C234="TRIM",IF(OR(D234="",E234=""),"",-E234/D234),""))</f>
        <v/>
      </c>
      <c r="J234" s="24" t="str">
        <f aca="false">IF(A234="","",IF(COUNTIF($A$4:A234,A234)=1,INDEX(Chapters!$K$4:$K$203,MATCH(A234,Chapters!$A$4:$A$203,0))+IF(C234="BUY",N(E234),IF(C234="TRIM",-MIN(INDEX(Chapters!$K$4:$K$203,MATCH(A234,Chapters!$A$4:$A$203,0)),ABS(N(I234))*INDEX(Chapters!$H$4:$H$203,MATCH(A234,Chapters!$A$4:$A$203,0))),0)),J233+IF(C234="BUY",N(E234),IF(C234="TRIM",-MIN(J233,ABS(N(I234))*L233),0))))</f>
        <v/>
      </c>
      <c r="K234" s="25" t="str">
        <f aca="false">IF(A234="","",IF(COUNTIF($A$4:A234,A234)=1,INDEX(Chapters!$G$4:$G$203,MATCH(A234,Chapters!$A$4:$A$203,0))+N(I234),K233+N(I234)))</f>
        <v/>
      </c>
      <c r="L234" s="24" t="n">
        <f aca="false">IF(OR(K234="",K234=0),0,J234/K234)</f>
        <v>0</v>
      </c>
      <c r="M234" s="27"/>
    </row>
    <row r="235" customFormat="false" ht="15" hidden="false" customHeight="true" outlineLevel="0" collapsed="false">
      <c r="A235" s="20"/>
      <c r="B235" s="21"/>
      <c r="C235" s="20"/>
      <c r="D235" s="22"/>
      <c r="E235" s="22"/>
      <c r="F235" s="22"/>
      <c r="G235" s="24" t="str">
        <f aca="false">IF(C235="","",E235-F235)</f>
        <v/>
      </c>
      <c r="H235" s="24" t="str">
        <f aca="false">IF(C235="BUY",-E235,IF(C235="TRIM",G235,""))</f>
        <v/>
      </c>
      <c r="I235" s="25" t="str">
        <f aca="false">IF(C235="BUY",IF(OR(D235="",G235=""),"",G235/D235),IF(C235="TRIM",IF(OR(D235="",E235=""),"",-E235/D235),""))</f>
        <v/>
      </c>
      <c r="J235" s="24" t="str">
        <f aca="false">IF(A235="","",IF(COUNTIF($A$4:A235,A235)=1,INDEX(Chapters!$K$4:$K$203,MATCH(A235,Chapters!$A$4:$A$203,0))+IF(C235="BUY",N(E235),IF(C235="TRIM",-MIN(INDEX(Chapters!$K$4:$K$203,MATCH(A235,Chapters!$A$4:$A$203,0)),ABS(N(I235))*INDEX(Chapters!$H$4:$H$203,MATCH(A235,Chapters!$A$4:$A$203,0))),0)),J234+IF(C235="BUY",N(E235),IF(C235="TRIM",-MIN(J234,ABS(N(I235))*L234),0))))</f>
        <v/>
      </c>
      <c r="K235" s="25" t="str">
        <f aca="false">IF(A235="","",IF(COUNTIF($A$4:A235,A235)=1,INDEX(Chapters!$G$4:$G$203,MATCH(A235,Chapters!$A$4:$A$203,0))+N(I235),K234+N(I235)))</f>
        <v/>
      </c>
      <c r="L235" s="24" t="n">
        <f aca="false">IF(OR(K235="",K235=0),0,J235/K235)</f>
        <v>0</v>
      </c>
      <c r="M235" s="27"/>
    </row>
    <row r="236" customFormat="false" ht="15" hidden="false" customHeight="true" outlineLevel="0" collapsed="false">
      <c r="A236" s="20"/>
      <c r="B236" s="21"/>
      <c r="C236" s="20"/>
      <c r="D236" s="22"/>
      <c r="E236" s="22"/>
      <c r="F236" s="22"/>
      <c r="G236" s="24" t="str">
        <f aca="false">IF(C236="","",E236-F236)</f>
        <v/>
      </c>
      <c r="H236" s="24" t="str">
        <f aca="false">IF(C236="BUY",-E236,IF(C236="TRIM",G236,""))</f>
        <v/>
      </c>
      <c r="I236" s="25" t="str">
        <f aca="false">IF(C236="BUY",IF(OR(D236="",G236=""),"",G236/D236),IF(C236="TRIM",IF(OR(D236="",E236=""),"",-E236/D236),""))</f>
        <v/>
      </c>
      <c r="J236" s="24" t="str">
        <f aca="false">IF(A236="","",IF(COUNTIF($A$4:A236,A236)=1,INDEX(Chapters!$K$4:$K$203,MATCH(A236,Chapters!$A$4:$A$203,0))+IF(C236="BUY",N(E236),IF(C236="TRIM",-MIN(INDEX(Chapters!$K$4:$K$203,MATCH(A236,Chapters!$A$4:$A$203,0)),ABS(N(I236))*INDEX(Chapters!$H$4:$H$203,MATCH(A236,Chapters!$A$4:$A$203,0))),0)),J235+IF(C236="BUY",N(E236),IF(C236="TRIM",-MIN(J235,ABS(N(I236))*L235),0))))</f>
        <v/>
      </c>
      <c r="K236" s="25" t="str">
        <f aca="false">IF(A236="","",IF(COUNTIF($A$4:A236,A236)=1,INDEX(Chapters!$G$4:$G$203,MATCH(A236,Chapters!$A$4:$A$203,0))+N(I236),K235+N(I236)))</f>
        <v/>
      </c>
      <c r="L236" s="24" t="n">
        <f aca="false">IF(OR(K236="",K236=0),0,J236/K236)</f>
        <v>0</v>
      </c>
      <c r="M236" s="27"/>
    </row>
    <row r="237" customFormat="false" ht="15" hidden="false" customHeight="true" outlineLevel="0" collapsed="false">
      <c r="A237" s="20"/>
      <c r="B237" s="21"/>
      <c r="C237" s="20"/>
      <c r="D237" s="22"/>
      <c r="E237" s="22"/>
      <c r="F237" s="22"/>
      <c r="G237" s="24" t="str">
        <f aca="false">IF(C237="","",E237-F237)</f>
        <v/>
      </c>
      <c r="H237" s="24" t="str">
        <f aca="false">IF(C237="BUY",-E237,IF(C237="TRIM",G237,""))</f>
        <v/>
      </c>
      <c r="I237" s="25" t="str">
        <f aca="false">IF(C237="BUY",IF(OR(D237="",G237=""),"",G237/D237),IF(C237="TRIM",IF(OR(D237="",E237=""),"",-E237/D237),""))</f>
        <v/>
      </c>
      <c r="J237" s="24" t="str">
        <f aca="false">IF(A237="","",IF(COUNTIF($A$4:A237,A237)=1,INDEX(Chapters!$K$4:$K$203,MATCH(A237,Chapters!$A$4:$A$203,0))+IF(C237="BUY",N(E237),IF(C237="TRIM",-MIN(INDEX(Chapters!$K$4:$K$203,MATCH(A237,Chapters!$A$4:$A$203,0)),ABS(N(I237))*INDEX(Chapters!$H$4:$H$203,MATCH(A237,Chapters!$A$4:$A$203,0))),0)),J236+IF(C237="BUY",N(E237),IF(C237="TRIM",-MIN(J236,ABS(N(I237))*L236),0))))</f>
        <v/>
      </c>
      <c r="K237" s="25" t="str">
        <f aca="false">IF(A237="","",IF(COUNTIF($A$4:A237,A237)=1,INDEX(Chapters!$G$4:$G$203,MATCH(A237,Chapters!$A$4:$A$203,0))+N(I237),K236+N(I237)))</f>
        <v/>
      </c>
      <c r="L237" s="24" t="n">
        <f aca="false">IF(OR(K237="",K237=0),0,J237/K237)</f>
        <v>0</v>
      </c>
      <c r="M237" s="27"/>
    </row>
    <row r="238" customFormat="false" ht="15" hidden="false" customHeight="true" outlineLevel="0" collapsed="false">
      <c r="A238" s="20"/>
      <c r="B238" s="21"/>
      <c r="C238" s="20"/>
      <c r="D238" s="22"/>
      <c r="E238" s="22"/>
      <c r="F238" s="22"/>
      <c r="G238" s="24" t="str">
        <f aca="false">IF(C238="","",E238-F238)</f>
        <v/>
      </c>
      <c r="H238" s="24" t="str">
        <f aca="false">IF(C238="BUY",-E238,IF(C238="TRIM",G238,""))</f>
        <v/>
      </c>
      <c r="I238" s="25" t="str">
        <f aca="false">IF(C238="BUY",IF(OR(D238="",G238=""),"",G238/D238),IF(C238="TRIM",IF(OR(D238="",E238=""),"",-E238/D238),""))</f>
        <v/>
      </c>
      <c r="J238" s="24" t="str">
        <f aca="false">IF(A238="","",IF(COUNTIF($A$4:A238,A238)=1,INDEX(Chapters!$K$4:$K$203,MATCH(A238,Chapters!$A$4:$A$203,0))+IF(C238="BUY",N(E238),IF(C238="TRIM",-MIN(INDEX(Chapters!$K$4:$K$203,MATCH(A238,Chapters!$A$4:$A$203,0)),ABS(N(I238))*INDEX(Chapters!$H$4:$H$203,MATCH(A238,Chapters!$A$4:$A$203,0))),0)),J237+IF(C238="BUY",N(E238),IF(C238="TRIM",-MIN(J237,ABS(N(I238))*L237),0))))</f>
        <v/>
      </c>
      <c r="K238" s="25" t="str">
        <f aca="false">IF(A238="","",IF(COUNTIF($A$4:A238,A238)=1,INDEX(Chapters!$G$4:$G$203,MATCH(A238,Chapters!$A$4:$A$203,0))+N(I238),K237+N(I238)))</f>
        <v/>
      </c>
      <c r="L238" s="24" t="n">
        <f aca="false">IF(OR(K238="",K238=0),0,J238/K238)</f>
        <v>0</v>
      </c>
      <c r="M238" s="27"/>
    </row>
    <row r="239" customFormat="false" ht="15" hidden="false" customHeight="true" outlineLevel="0" collapsed="false">
      <c r="A239" s="20"/>
      <c r="B239" s="21"/>
      <c r="C239" s="20"/>
      <c r="D239" s="22"/>
      <c r="E239" s="22"/>
      <c r="F239" s="22"/>
      <c r="G239" s="24" t="str">
        <f aca="false">IF(C239="","",E239-F239)</f>
        <v/>
      </c>
      <c r="H239" s="24" t="str">
        <f aca="false">IF(C239="BUY",-E239,IF(C239="TRIM",G239,""))</f>
        <v/>
      </c>
      <c r="I239" s="25" t="str">
        <f aca="false">IF(C239="BUY",IF(OR(D239="",G239=""),"",G239/D239),IF(C239="TRIM",IF(OR(D239="",E239=""),"",-E239/D239),""))</f>
        <v/>
      </c>
      <c r="J239" s="24" t="str">
        <f aca="false">IF(A239="","",IF(COUNTIF($A$4:A239,A239)=1,INDEX(Chapters!$K$4:$K$203,MATCH(A239,Chapters!$A$4:$A$203,0))+IF(C239="BUY",N(E239),IF(C239="TRIM",-MIN(INDEX(Chapters!$K$4:$K$203,MATCH(A239,Chapters!$A$4:$A$203,0)),ABS(N(I239))*INDEX(Chapters!$H$4:$H$203,MATCH(A239,Chapters!$A$4:$A$203,0))),0)),J238+IF(C239="BUY",N(E239),IF(C239="TRIM",-MIN(J238,ABS(N(I239))*L238),0))))</f>
        <v/>
      </c>
      <c r="K239" s="25" t="str">
        <f aca="false">IF(A239="","",IF(COUNTIF($A$4:A239,A239)=1,INDEX(Chapters!$G$4:$G$203,MATCH(A239,Chapters!$A$4:$A$203,0))+N(I239),K238+N(I239)))</f>
        <v/>
      </c>
      <c r="L239" s="24" t="n">
        <f aca="false">IF(OR(K239="",K239=0),0,J239/K239)</f>
        <v>0</v>
      </c>
      <c r="M239" s="27"/>
    </row>
    <row r="240" customFormat="false" ht="15" hidden="false" customHeight="true" outlineLevel="0" collapsed="false">
      <c r="A240" s="20"/>
      <c r="B240" s="21"/>
      <c r="C240" s="20"/>
      <c r="D240" s="22"/>
      <c r="E240" s="22"/>
      <c r="F240" s="22"/>
      <c r="G240" s="24" t="str">
        <f aca="false">IF(C240="","",E240-F240)</f>
        <v/>
      </c>
      <c r="H240" s="24" t="str">
        <f aca="false">IF(C240="BUY",-E240,IF(C240="TRIM",G240,""))</f>
        <v/>
      </c>
      <c r="I240" s="25" t="str">
        <f aca="false">IF(C240="BUY",IF(OR(D240="",G240=""),"",G240/D240),IF(C240="TRIM",IF(OR(D240="",E240=""),"",-E240/D240),""))</f>
        <v/>
      </c>
      <c r="J240" s="24" t="str">
        <f aca="false">IF(A240="","",IF(COUNTIF($A$4:A240,A240)=1,INDEX(Chapters!$K$4:$K$203,MATCH(A240,Chapters!$A$4:$A$203,0))+IF(C240="BUY",N(E240),IF(C240="TRIM",-MIN(INDEX(Chapters!$K$4:$K$203,MATCH(A240,Chapters!$A$4:$A$203,0)),ABS(N(I240))*INDEX(Chapters!$H$4:$H$203,MATCH(A240,Chapters!$A$4:$A$203,0))),0)),J239+IF(C240="BUY",N(E240),IF(C240="TRIM",-MIN(J239,ABS(N(I240))*L239),0))))</f>
        <v/>
      </c>
      <c r="K240" s="25" t="str">
        <f aca="false">IF(A240="","",IF(COUNTIF($A$4:A240,A240)=1,INDEX(Chapters!$G$4:$G$203,MATCH(A240,Chapters!$A$4:$A$203,0))+N(I240),K239+N(I240)))</f>
        <v/>
      </c>
      <c r="L240" s="24" t="n">
        <f aca="false">IF(OR(K240="",K240=0),0,J240/K240)</f>
        <v>0</v>
      </c>
      <c r="M240" s="27"/>
    </row>
    <row r="241" customFormat="false" ht="15" hidden="false" customHeight="true" outlineLevel="0" collapsed="false">
      <c r="A241" s="20"/>
      <c r="B241" s="21"/>
      <c r="C241" s="20"/>
      <c r="D241" s="22"/>
      <c r="E241" s="22"/>
      <c r="F241" s="22"/>
      <c r="G241" s="24" t="str">
        <f aca="false">IF(C241="","",E241-F241)</f>
        <v/>
      </c>
      <c r="H241" s="24" t="str">
        <f aca="false">IF(C241="BUY",-E241,IF(C241="TRIM",G241,""))</f>
        <v/>
      </c>
      <c r="I241" s="25" t="str">
        <f aca="false">IF(C241="BUY",IF(OR(D241="",G241=""),"",G241/D241),IF(C241="TRIM",IF(OR(D241="",E241=""),"",-E241/D241),""))</f>
        <v/>
      </c>
      <c r="J241" s="24" t="str">
        <f aca="false">IF(A241="","",IF(COUNTIF($A$4:A241,A241)=1,INDEX(Chapters!$K$4:$K$203,MATCH(A241,Chapters!$A$4:$A$203,0))+IF(C241="BUY",N(E241),IF(C241="TRIM",-MIN(INDEX(Chapters!$K$4:$K$203,MATCH(A241,Chapters!$A$4:$A$203,0)),ABS(N(I241))*INDEX(Chapters!$H$4:$H$203,MATCH(A241,Chapters!$A$4:$A$203,0))),0)),J240+IF(C241="BUY",N(E241),IF(C241="TRIM",-MIN(J240,ABS(N(I241))*L240),0))))</f>
        <v/>
      </c>
      <c r="K241" s="25" t="str">
        <f aca="false">IF(A241="","",IF(COUNTIF($A$4:A241,A241)=1,INDEX(Chapters!$G$4:$G$203,MATCH(A241,Chapters!$A$4:$A$203,0))+N(I241),K240+N(I241)))</f>
        <v/>
      </c>
      <c r="L241" s="24" t="n">
        <f aca="false">IF(OR(K241="",K241=0),0,J241/K241)</f>
        <v>0</v>
      </c>
      <c r="M241" s="27"/>
    </row>
    <row r="242" customFormat="false" ht="15" hidden="false" customHeight="true" outlineLevel="0" collapsed="false">
      <c r="A242" s="20"/>
      <c r="B242" s="21"/>
      <c r="C242" s="20"/>
      <c r="D242" s="22"/>
      <c r="E242" s="22"/>
      <c r="F242" s="22"/>
      <c r="G242" s="24" t="str">
        <f aca="false">IF(C242="","",E242-F242)</f>
        <v/>
      </c>
      <c r="H242" s="24" t="str">
        <f aca="false">IF(C242="BUY",-E242,IF(C242="TRIM",G242,""))</f>
        <v/>
      </c>
      <c r="I242" s="25" t="str">
        <f aca="false">IF(C242="BUY",IF(OR(D242="",G242=""),"",G242/D242),IF(C242="TRIM",IF(OR(D242="",E242=""),"",-E242/D242),""))</f>
        <v/>
      </c>
      <c r="J242" s="24" t="str">
        <f aca="false">IF(A242="","",IF(COUNTIF($A$4:A242,A242)=1,INDEX(Chapters!$K$4:$K$203,MATCH(A242,Chapters!$A$4:$A$203,0))+IF(C242="BUY",N(E242),IF(C242="TRIM",-MIN(INDEX(Chapters!$K$4:$K$203,MATCH(A242,Chapters!$A$4:$A$203,0)),ABS(N(I242))*INDEX(Chapters!$H$4:$H$203,MATCH(A242,Chapters!$A$4:$A$203,0))),0)),J241+IF(C242="BUY",N(E242),IF(C242="TRIM",-MIN(J241,ABS(N(I242))*L241),0))))</f>
        <v/>
      </c>
      <c r="K242" s="25" t="str">
        <f aca="false">IF(A242="","",IF(COUNTIF($A$4:A242,A242)=1,INDEX(Chapters!$G$4:$G$203,MATCH(A242,Chapters!$A$4:$A$203,0))+N(I242),K241+N(I242)))</f>
        <v/>
      </c>
      <c r="L242" s="24" t="n">
        <f aca="false">IF(OR(K242="",K242=0),0,J242/K242)</f>
        <v>0</v>
      </c>
      <c r="M242" s="27"/>
    </row>
    <row r="243" customFormat="false" ht="15" hidden="false" customHeight="true" outlineLevel="0" collapsed="false">
      <c r="A243" s="20"/>
      <c r="B243" s="21"/>
      <c r="C243" s="20"/>
      <c r="D243" s="22"/>
      <c r="E243" s="22"/>
      <c r="F243" s="22"/>
      <c r="G243" s="24" t="str">
        <f aca="false">IF(C243="","",E243-F243)</f>
        <v/>
      </c>
      <c r="H243" s="24" t="str">
        <f aca="false">IF(C243="BUY",-E243,IF(C243="TRIM",G243,""))</f>
        <v/>
      </c>
      <c r="I243" s="25" t="str">
        <f aca="false">IF(C243="BUY",IF(OR(D243="",G243=""),"",G243/D243),IF(C243="TRIM",IF(OR(D243="",E243=""),"",-E243/D243),""))</f>
        <v/>
      </c>
      <c r="J243" s="24" t="str">
        <f aca="false">IF(A243="","",IF(COUNTIF($A$4:A243,A243)=1,INDEX(Chapters!$K$4:$K$203,MATCH(A243,Chapters!$A$4:$A$203,0))+IF(C243="BUY",N(E243),IF(C243="TRIM",-MIN(INDEX(Chapters!$K$4:$K$203,MATCH(A243,Chapters!$A$4:$A$203,0)),ABS(N(I243))*INDEX(Chapters!$H$4:$H$203,MATCH(A243,Chapters!$A$4:$A$203,0))),0)),J242+IF(C243="BUY",N(E243),IF(C243="TRIM",-MIN(J242,ABS(N(I243))*L242),0))))</f>
        <v/>
      </c>
      <c r="K243" s="25" t="str">
        <f aca="false">IF(A243="","",IF(COUNTIF($A$4:A243,A243)=1,INDEX(Chapters!$G$4:$G$203,MATCH(A243,Chapters!$A$4:$A$203,0))+N(I243),K242+N(I243)))</f>
        <v/>
      </c>
      <c r="L243" s="24" t="n">
        <f aca="false">IF(OR(K243="",K243=0),0,J243/K243)</f>
        <v>0</v>
      </c>
      <c r="M243" s="27"/>
    </row>
    <row r="244" customFormat="false" ht="15" hidden="false" customHeight="true" outlineLevel="0" collapsed="false">
      <c r="A244" s="20"/>
      <c r="B244" s="21"/>
      <c r="C244" s="20"/>
      <c r="D244" s="22"/>
      <c r="E244" s="22"/>
      <c r="F244" s="22"/>
      <c r="G244" s="24" t="str">
        <f aca="false">IF(C244="","",E244-F244)</f>
        <v/>
      </c>
      <c r="H244" s="24" t="str">
        <f aca="false">IF(C244="BUY",-E244,IF(C244="TRIM",G244,""))</f>
        <v/>
      </c>
      <c r="I244" s="25" t="str">
        <f aca="false">IF(C244="BUY",IF(OR(D244="",G244=""),"",G244/D244),IF(C244="TRIM",IF(OR(D244="",E244=""),"",-E244/D244),""))</f>
        <v/>
      </c>
      <c r="J244" s="24" t="str">
        <f aca="false">IF(A244="","",IF(COUNTIF($A$4:A244,A244)=1,INDEX(Chapters!$K$4:$K$203,MATCH(A244,Chapters!$A$4:$A$203,0))+IF(C244="BUY",N(E244),IF(C244="TRIM",-MIN(INDEX(Chapters!$K$4:$K$203,MATCH(A244,Chapters!$A$4:$A$203,0)),ABS(N(I244))*INDEX(Chapters!$H$4:$H$203,MATCH(A244,Chapters!$A$4:$A$203,0))),0)),J243+IF(C244="BUY",N(E244),IF(C244="TRIM",-MIN(J243,ABS(N(I244))*L243),0))))</f>
        <v/>
      </c>
      <c r="K244" s="25" t="str">
        <f aca="false">IF(A244="","",IF(COUNTIF($A$4:A244,A244)=1,INDEX(Chapters!$G$4:$G$203,MATCH(A244,Chapters!$A$4:$A$203,0))+N(I244),K243+N(I244)))</f>
        <v/>
      </c>
      <c r="L244" s="24" t="n">
        <f aca="false">IF(OR(K244="",K244=0),0,J244/K244)</f>
        <v>0</v>
      </c>
      <c r="M244" s="27"/>
    </row>
    <row r="245" customFormat="false" ht="15" hidden="false" customHeight="true" outlineLevel="0" collapsed="false">
      <c r="A245" s="20"/>
      <c r="B245" s="21"/>
      <c r="C245" s="20"/>
      <c r="D245" s="22"/>
      <c r="E245" s="22"/>
      <c r="F245" s="22"/>
      <c r="G245" s="24" t="str">
        <f aca="false">IF(C245="","",E245-F245)</f>
        <v/>
      </c>
      <c r="H245" s="24" t="str">
        <f aca="false">IF(C245="BUY",-E245,IF(C245="TRIM",G245,""))</f>
        <v/>
      </c>
      <c r="I245" s="25" t="str">
        <f aca="false">IF(C245="BUY",IF(OR(D245="",G245=""),"",G245/D245),IF(C245="TRIM",IF(OR(D245="",E245=""),"",-E245/D245),""))</f>
        <v/>
      </c>
      <c r="J245" s="24" t="str">
        <f aca="false">IF(A245="","",IF(COUNTIF($A$4:A245,A245)=1,INDEX(Chapters!$K$4:$K$203,MATCH(A245,Chapters!$A$4:$A$203,0))+IF(C245="BUY",N(E245),IF(C245="TRIM",-MIN(INDEX(Chapters!$K$4:$K$203,MATCH(A245,Chapters!$A$4:$A$203,0)),ABS(N(I245))*INDEX(Chapters!$H$4:$H$203,MATCH(A245,Chapters!$A$4:$A$203,0))),0)),J244+IF(C245="BUY",N(E245),IF(C245="TRIM",-MIN(J244,ABS(N(I245))*L244),0))))</f>
        <v/>
      </c>
      <c r="K245" s="25" t="str">
        <f aca="false">IF(A245="","",IF(COUNTIF($A$4:A245,A245)=1,INDEX(Chapters!$G$4:$G$203,MATCH(A245,Chapters!$A$4:$A$203,0))+N(I245),K244+N(I245)))</f>
        <v/>
      </c>
      <c r="L245" s="24" t="n">
        <f aca="false">IF(OR(K245="",K245=0),0,J245/K245)</f>
        <v>0</v>
      </c>
      <c r="M245" s="27"/>
    </row>
    <row r="246" customFormat="false" ht="15" hidden="false" customHeight="true" outlineLevel="0" collapsed="false">
      <c r="A246" s="20"/>
      <c r="B246" s="21"/>
      <c r="C246" s="20"/>
      <c r="D246" s="22"/>
      <c r="E246" s="22"/>
      <c r="F246" s="22"/>
      <c r="G246" s="24" t="str">
        <f aca="false">IF(C246="","",E246-F246)</f>
        <v/>
      </c>
      <c r="H246" s="24" t="str">
        <f aca="false">IF(C246="BUY",-E246,IF(C246="TRIM",G246,""))</f>
        <v/>
      </c>
      <c r="I246" s="25" t="str">
        <f aca="false">IF(C246="BUY",IF(OR(D246="",G246=""),"",G246/D246),IF(C246="TRIM",IF(OR(D246="",E246=""),"",-E246/D246),""))</f>
        <v/>
      </c>
      <c r="J246" s="24" t="str">
        <f aca="false">IF(A246="","",IF(COUNTIF($A$4:A246,A246)=1,INDEX(Chapters!$K$4:$K$203,MATCH(A246,Chapters!$A$4:$A$203,0))+IF(C246="BUY",N(E246),IF(C246="TRIM",-MIN(INDEX(Chapters!$K$4:$K$203,MATCH(A246,Chapters!$A$4:$A$203,0)),ABS(N(I246))*INDEX(Chapters!$H$4:$H$203,MATCH(A246,Chapters!$A$4:$A$203,0))),0)),J245+IF(C246="BUY",N(E246),IF(C246="TRIM",-MIN(J245,ABS(N(I246))*L245),0))))</f>
        <v/>
      </c>
      <c r="K246" s="25" t="str">
        <f aca="false">IF(A246="","",IF(COUNTIF($A$4:A246,A246)=1,INDEX(Chapters!$G$4:$G$203,MATCH(A246,Chapters!$A$4:$A$203,0))+N(I246),K245+N(I246)))</f>
        <v/>
      </c>
      <c r="L246" s="24" t="n">
        <f aca="false">IF(OR(K246="",K246=0),0,J246/K246)</f>
        <v>0</v>
      </c>
      <c r="M246" s="27"/>
    </row>
    <row r="247" customFormat="false" ht="15" hidden="false" customHeight="true" outlineLevel="0" collapsed="false">
      <c r="A247" s="20"/>
      <c r="B247" s="21"/>
      <c r="C247" s="20"/>
      <c r="D247" s="22"/>
      <c r="E247" s="22"/>
      <c r="F247" s="22"/>
      <c r="G247" s="24" t="str">
        <f aca="false">IF(C247="","",E247-F247)</f>
        <v/>
      </c>
      <c r="H247" s="24" t="str">
        <f aca="false">IF(C247="BUY",-E247,IF(C247="TRIM",G247,""))</f>
        <v/>
      </c>
      <c r="I247" s="25" t="str">
        <f aca="false">IF(C247="BUY",IF(OR(D247="",G247=""),"",G247/D247),IF(C247="TRIM",IF(OR(D247="",E247=""),"",-E247/D247),""))</f>
        <v/>
      </c>
      <c r="J247" s="24" t="str">
        <f aca="false">IF(A247="","",IF(COUNTIF($A$4:A247,A247)=1,INDEX(Chapters!$K$4:$K$203,MATCH(A247,Chapters!$A$4:$A$203,0))+IF(C247="BUY",N(E247),IF(C247="TRIM",-MIN(INDEX(Chapters!$K$4:$K$203,MATCH(A247,Chapters!$A$4:$A$203,0)),ABS(N(I247))*INDEX(Chapters!$H$4:$H$203,MATCH(A247,Chapters!$A$4:$A$203,0))),0)),J246+IF(C247="BUY",N(E247),IF(C247="TRIM",-MIN(J246,ABS(N(I247))*L246),0))))</f>
        <v/>
      </c>
      <c r="K247" s="25" t="str">
        <f aca="false">IF(A247="","",IF(COUNTIF($A$4:A247,A247)=1,INDEX(Chapters!$G$4:$G$203,MATCH(A247,Chapters!$A$4:$A$203,0))+N(I247),K246+N(I247)))</f>
        <v/>
      </c>
      <c r="L247" s="24" t="n">
        <f aca="false">IF(OR(K247="",K247=0),0,J247/K247)</f>
        <v>0</v>
      </c>
      <c r="M247" s="27"/>
    </row>
    <row r="248" customFormat="false" ht="15" hidden="false" customHeight="true" outlineLevel="0" collapsed="false">
      <c r="A248" s="20"/>
      <c r="B248" s="21"/>
      <c r="C248" s="20"/>
      <c r="D248" s="22"/>
      <c r="E248" s="22"/>
      <c r="F248" s="22"/>
      <c r="G248" s="24" t="str">
        <f aca="false">IF(C248="","",E248-F248)</f>
        <v/>
      </c>
      <c r="H248" s="24" t="str">
        <f aca="false">IF(C248="BUY",-E248,IF(C248="TRIM",G248,""))</f>
        <v/>
      </c>
      <c r="I248" s="25" t="str">
        <f aca="false">IF(C248="BUY",IF(OR(D248="",G248=""),"",G248/D248),IF(C248="TRIM",IF(OR(D248="",E248=""),"",-E248/D248),""))</f>
        <v/>
      </c>
      <c r="J248" s="24" t="str">
        <f aca="false">IF(A248="","",IF(COUNTIF($A$4:A248,A248)=1,INDEX(Chapters!$K$4:$K$203,MATCH(A248,Chapters!$A$4:$A$203,0))+IF(C248="BUY",N(E248),IF(C248="TRIM",-MIN(INDEX(Chapters!$K$4:$K$203,MATCH(A248,Chapters!$A$4:$A$203,0)),ABS(N(I248))*INDEX(Chapters!$H$4:$H$203,MATCH(A248,Chapters!$A$4:$A$203,0))),0)),J247+IF(C248="BUY",N(E248),IF(C248="TRIM",-MIN(J247,ABS(N(I248))*L247),0))))</f>
        <v/>
      </c>
      <c r="K248" s="25" t="str">
        <f aca="false">IF(A248="","",IF(COUNTIF($A$4:A248,A248)=1,INDEX(Chapters!$G$4:$G$203,MATCH(A248,Chapters!$A$4:$A$203,0))+N(I248),K247+N(I248)))</f>
        <v/>
      </c>
      <c r="L248" s="24" t="n">
        <f aca="false">IF(OR(K248="",K248=0),0,J248/K248)</f>
        <v>0</v>
      </c>
      <c r="M248" s="27"/>
    </row>
    <row r="249" customFormat="false" ht="15" hidden="false" customHeight="true" outlineLevel="0" collapsed="false">
      <c r="A249" s="20"/>
      <c r="B249" s="21"/>
      <c r="C249" s="20"/>
      <c r="D249" s="22"/>
      <c r="E249" s="22"/>
      <c r="F249" s="22"/>
      <c r="G249" s="24" t="str">
        <f aca="false">IF(C249="","",E249-F249)</f>
        <v/>
      </c>
      <c r="H249" s="24" t="str">
        <f aca="false">IF(C249="BUY",-E249,IF(C249="TRIM",G249,""))</f>
        <v/>
      </c>
      <c r="I249" s="25" t="str">
        <f aca="false">IF(C249="BUY",IF(OR(D249="",G249=""),"",G249/D249),IF(C249="TRIM",IF(OR(D249="",E249=""),"",-E249/D249),""))</f>
        <v/>
      </c>
      <c r="J249" s="24" t="str">
        <f aca="false">IF(A249="","",IF(COUNTIF($A$4:A249,A249)=1,INDEX(Chapters!$K$4:$K$203,MATCH(A249,Chapters!$A$4:$A$203,0))+IF(C249="BUY",N(E249),IF(C249="TRIM",-MIN(INDEX(Chapters!$K$4:$K$203,MATCH(A249,Chapters!$A$4:$A$203,0)),ABS(N(I249))*INDEX(Chapters!$H$4:$H$203,MATCH(A249,Chapters!$A$4:$A$203,0))),0)),J248+IF(C249="BUY",N(E249),IF(C249="TRIM",-MIN(J248,ABS(N(I249))*L248),0))))</f>
        <v/>
      </c>
      <c r="K249" s="25" t="str">
        <f aca="false">IF(A249="","",IF(COUNTIF($A$4:A249,A249)=1,INDEX(Chapters!$G$4:$G$203,MATCH(A249,Chapters!$A$4:$A$203,0))+N(I249),K248+N(I249)))</f>
        <v/>
      </c>
      <c r="L249" s="24" t="n">
        <f aca="false">IF(OR(K249="",K249=0),0,J249/K249)</f>
        <v>0</v>
      </c>
      <c r="M249" s="27"/>
    </row>
    <row r="250" customFormat="false" ht="15" hidden="false" customHeight="true" outlineLevel="0" collapsed="false">
      <c r="A250" s="20"/>
      <c r="B250" s="21"/>
      <c r="C250" s="20"/>
      <c r="D250" s="22"/>
      <c r="E250" s="22"/>
      <c r="F250" s="22"/>
      <c r="G250" s="24" t="str">
        <f aca="false">IF(C250="","",E250-F250)</f>
        <v/>
      </c>
      <c r="H250" s="24" t="str">
        <f aca="false">IF(C250="BUY",-E250,IF(C250="TRIM",G250,""))</f>
        <v/>
      </c>
      <c r="I250" s="25" t="str">
        <f aca="false">IF(C250="BUY",IF(OR(D250="",G250=""),"",G250/D250),IF(C250="TRIM",IF(OR(D250="",E250=""),"",-E250/D250),""))</f>
        <v/>
      </c>
      <c r="J250" s="24" t="str">
        <f aca="false">IF(A250="","",IF(COUNTIF($A$4:A250,A250)=1,INDEX(Chapters!$K$4:$K$203,MATCH(A250,Chapters!$A$4:$A$203,0))+IF(C250="BUY",N(E250),IF(C250="TRIM",-MIN(INDEX(Chapters!$K$4:$K$203,MATCH(A250,Chapters!$A$4:$A$203,0)),ABS(N(I250))*INDEX(Chapters!$H$4:$H$203,MATCH(A250,Chapters!$A$4:$A$203,0))),0)),J249+IF(C250="BUY",N(E250),IF(C250="TRIM",-MIN(J249,ABS(N(I250))*L249),0))))</f>
        <v/>
      </c>
      <c r="K250" s="25" t="str">
        <f aca="false">IF(A250="","",IF(COUNTIF($A$4:A250,A250)=1,INDEX(Chapters!$G$4:$G$203,MATCH(A250,Chapters!$A$4:$A$203,0))+N(I250),K249+N(I250)))</f>
        <v/>
      </c>
      <c r="L250" s="24" t="n">
        <f aca="false">IF(OR(K250="",K250=0),0,J250/K250)</f>
        <v>0</v>
      </c>
      <c r="M250" s="27"/>
    </row>
    <row r="251" customFormat="false" ht="15" hidden="false" customHeight="true" outlineLevel="0" collapsed="false">
      <c r="A251" s="20"/>
      <c r="B251" s="21"/>
      <c r="C251" s="20"/>
      <c r="D251" s="22"/>
      <c r="E251" s="22"/>
      <c r="F251" s="22"/>
      <c r="G251" s="24" t="str">
        <f aca="false">IF(C251="","",E251-F251)</f>
        <v/>
      </c>
      <c r="H251" s="24" t="str">
        <f aca="false">IF(C251="BUY",-E251,IF(C251="TRIM",G251,""))</f>
        <v/>
      </c>
      <c r="I251" s="25" t="str">
        <f aca="false">IF(C251="BUY",IF(OR(D251="",G251=""),"",G251/D251),IF(C251="TRIM",IF(OR(D251="",E251=""),"",-E251/D251),""))</f>
        <v/>
      </c>
      <c r="J251" s="24" t="str">
        <f aca="false">IF(A251="","",IF(COUNTIF($A$4:A251,A251)=1,INDEX(Chapters!$K$4:$K$203,MATCH(A251,Chapters!$A$4:$A$203,0))+IF(C251="BUY",N(E251),IF(C251="TRIM",-MIN(INDEX(Chapters!$K$4:$K$203,MATCH(A251,Chapters!$A$4:$A$203,0)),ABS(N(I251))*INDEX(Chapters!$H$4:$H$203,MATCH(A251,Chapters!$A$4:$A$203,0))),0)),J250+IF(C251="BUY",N(E251),IF(C251="TRIM",-MIN(J250,ABS(N(I251))*L250),0))))</f>
        <v/>
      </c>
      <c r="K251" s="25" t="str">
        <f aca="false">IF(A251="","",IF(COUNTIF($A$4:A251,A251)=1,INDEX(Chapters!$G$4:$G$203,MATCH(A251,Chapters!$A$4:$A$203,0))+N(I251),K250+N(I251)))</f>
        <v/>
      </c>
      <c r="L251" s="24" t="n">
        <f aca="false">IF(OR(K251="",K251=0),0,J251/K251)</f>
        <v>0</v>
      </c>
      <c r="M251" s="27"/>
    </row>
    <row r="252" customFormat="false" ht="15" hidden="false" customHeight="true" outlineLevel="0" collapsed="false">
      <c r="A252" s="20"/>
      <c r="B252" s="21"/>
      <c r="C252" s="20"/>
      <c r="D252" s="22"/>
      <c r="E252" s="22"/>
      <c r="F252" s="22"/>
      <c r="G252" s="24" t="str">
        <f aca="false">IF(C252="","",E252-F252)</f>
        <v/>
      </c>
      <c r="H252" s="24" t="str">
        <f aca="false">IF(C252="BUY",-E252,IF(C252="TRIM",G252,""))</f>
        <v/>
      </c>
      <c r="I252" s="25" t="str">
        <f aca="false">IF(C252="BUY",IF(OR(D252="",G252=""),"",G252/D252),IF(C252="TRIM",IF(OR(D252="",E252=""),"",-E252/D252),""))</f>
        <v/>
      </c>
      <c r="J252" s="24" t="str">
        <f aca="false">IF(A252="","",IF(COUNTIF($A$4:A252,A252)=1,INDEX(Chapters!$K$4:$K$203,MATCH(A252,Chapters!$A$4:$A$203,0))+IF(C252="BUY",N(E252),IF(C252="TRIM",-MIN(INDEX(Chapters!$K$4:$K$203,MATCH(A252,Chapters!$A$4:$A$203,0)),ABS(N(I252))*INDEX(Chapters!$H$4:$H$203,MATCH(A252,Chapters!$A$4:$A$203,0))),0)),J251+IF(C252="BUY",N(E252),IF(C252="TRIM",-MIN(J251,ABS(N(I252))*L251),0))))</f>
        <v/>
      </c>
      <c r="K252" s="25" t="str">
        <f aca="false">IF(A252="","",IF(COUNTIF($A$4:A252,A252)=1,INDEX(Chapters!$G$4:$G$203,MATCH(A252,Chapters!$A$4:$A$203,0))+N(I252),K251+N(I252)))</f>
        <v/>
      </c>
      <c r="L252" s="24" t="n">
        <f aca="false">IF(OR(K252="",K252=0),0,J252/K252)</f>
        <v>0</v>
      </c>
      <c r="M252" s="27"/>
    </row>
    <row r="253" customFormat="false" ht="15" hidden="false" customHeight="true" outlineLevel="0" collapsed="false">
      <c r="A253" s="20"/>
      <c r="B253" s="21"/>
      <c r="C253" s="20"/>
      <c r="D253" s="22"/>
      <c r="E253" s="22"/>
      <c r="F253" s="22"/>
      <c r="G253" s="24" t="str">
        <f aca="false">IF(C253="","",E253-F253)</f>
        <v/>
      </c>
      <c r="H253" s="24" t="str">
        <f aca="false">IF(C253="BUY",-E253,IF(C253="TRIM",G253,""))</f>
        <v/>
      </c>
      <c r="I253" s="25" t="str">
        <f aca="false">IF(C253="BUY",IF(OR(D253="",G253=""),"",G253/D253),IF(C253="TRIM",IF(OR(D253="",E253=""),"",-E253/D253),""))</f>
        <v/>
      </c>
      <c r="J253" s="24" t="str">
        <f aca="false">IF(A253="","",IF(COUNTIF($A$4:A253,A253)=1,INDEX(Chapters!$K$4:$K$203,MATCH(A253,Chapters!$A$4:$A$203,0))+IF(C253="BUY",N(E253),IF(C253="TRIM",-MIN(INDEX(Chapters!$K$4:$K$203,MATCH(A253,Chapters!$A$4:$A$203,0)),ABS(N(I253))*INDEX(Chapters!$H$4:$H$203,MATCH(A253,Chapters!$A$4:$A$203,0))),0)),J252+IF(C253="BUY",N(E253),IF(C253="TRIM",-MIN(J252,ABS(N(I253))*L252),0))))</f>
        <v/>
      </c>
      <c r="K253" s="25" t="str">
        <f aca="false">IF(A253="","",IF(COUNTIF($A$4:A253,A253)=1,INDEX(Chapters!$G$4:$G$203,MATCH(A253,Chapters!$A$4:$A$203,0))+N(I253),K252+N(I253)))</f>
        <v/>
      </c>
      <c r="L253" s="24" t="n">
        <f aca="false">IF(OR(K253="",K253=0),0,J253/K253)</f>
        <v>0</v>
      </c>
      <c r="M253" s="27"/>
    </row>
    <row r="254" customFormat="false" ht="15" hidden="false" customHeight="true" outlineLevel="0" collapsed="false">
      <c r="A254" s="20"/>
      <c r="B254" s="21"/>
      <c r="C254" s="20"/>
      <c r="D254" s="22"/>
      <c r="E254" s="22"/>
      <c r="F254" s="22"/>
      <c r="G254" s="24" t="str">
        <f aca="false">IF(C254="","",E254-F254)</f>
        <v/>
      </c>
      <c r="H254" s="24" t="str">
        <f aca="false">IF(C254="BUY",-E254,IF(C254="TRIM",G254,""))</f>
        <v/>
      </c>
      <c r="I254" s="25" t="str">
        <f aca="false">IF(C254="BUY",IF(OR(D254="",G254=""),"",G254/D254),IF(C254="TRIM",IF(OR(D254="",E254=""),"",-E254/D254),""))</f>
        <v/>
      </c>
      <c r="J254" s="24" t="str">
        <f aca="false">IF(A254="","",IF(COUNTIF($A$4:A254,A254)=1,INDEX(Chapters!$K$4:$K$203,MATCH(A254,Chapters!$A$4:$A$203,0))+IF(C254="BUY",N(E254),IF(C254="TRIM",-MIN(INDEX(Chapters!$K$4:$K$203,MATCH(A254,Chapters!$A$4:$A$203,0)),ABS(N(I254))*INDEX(Chapters!$H$4:$H$203,MATCH(A254,Chapters!$A$4:$A$203,0))),0)),J253+IF(C254="BUY",N(E254),IF(C254="TRIM",-MIN(J253,ABS(N(I254))*L253),0))))</f>
        <v/>
      </c>
      <c r="K254" s="25" t="str">
        <f aca="false">IF(A254="","",IF(COUNTIF($A$4:A254,A254)=1,INDEX(Chapters!$G$4:$G$203,MATCH(A254,Chapters!$A$4:$A$203,0))+N(I254),K253+N(I254)))</f>
        <v/>
      </c>
      <c r="L254" s="24" t="n">
        <f aca="false">IF(OR(K254="",K254=0),0,J254/K254)</f>
        <v>0</v>
      </c>
      <c r="M254" s="27"/>
    </row>
    <row r="255" customFormat="false" ht="15" hidden="false" customHeight="true" outlineLevel="0" collapsed="false">
      <c r="A255" s="20"/>
      <c r="B255" s="21"/>
      <c r="C255" s="20"/>
      <c r="D255" s="22"/>
      <c r="E255" s="22"/>
      <c r="F255" s="22"/>
      <c r="G255" s="24" t="str">
        <f aca="false">IF(C255="","",E255-F255)</f>
        <v/>
      </c>
      <c r="H255" s="24" t="str">
        <f aca="false">IF(C255="BUY",-E255,IF(C255="TRIM",G255,""))</f>
        <v/>
      </c>
      <c r="I255" s="25" t="str">
        <f aca="false">IF(C255="BUY",IF(OR(D255="",G255=""),"",G255/D255),IF(C255="TRIM",IF(OR(D255="",E255=""),"",-E255/D255),""))</f>
        <v/>
      </c>
      <c r="J255" s="24" t="str">
        <f aca="false">IF(A255="","",IF(COUNTIF($A$4:A255,A255)=1,INDEX(Chapters!$K$4:$K$203,MATCH(A255,Chapters!$A$4:$A$203,0))+IF(C255="BUY",N(E255),IF(C255="TRIM",-MIN(INDEX(Chapters!$K$4:$K$203,MATCH(A255,Chapters!$A$4:$A$203,0)),ABS(N(I255))*INDEX(Chapters!$H$4:$H$203,MATCH(A255,Chapters!$A$4:$A$203,0))),0)),J254+IF(C255="BUY",N(E255),IF(C255="TRIM",-MIN(J254,ABS(N(I255))*L254),0))))</f>
        <v/>
      </c>
      <c r="K255" s="25" t="str">
        <f aca="false">IF(A255="","",IF(COUNTIF($A$4:A255,A255)=1,INDEX(Chapters!$G$4:$G$203,MATCH(A255,Chapters!$A$4:$A$203,0))+N(I255),K254+N(I255)))</f>
        <v/>
      </c>
      <c r="L255" s="24" t="n">
        <f aca="false">IF(OR(K255="",K255=0),0,J255/K255)</f>
        <v>0</v>
      </c>
      <c r="M255" s="27"/>
    </row>
    <row r="256" customFormat="false" ht="15" hidden="false" customHeight="true" outlineLevel="0" collapsed="false">
      <c r="A256" s="20"/>
      <c r="B256" s="21"/>
      <c r="C256" s="20"/>
      <c r="D256" s="22"/>
      <c r="E256" s="22"/>
      <c r="F256" s="22"/>
      <c r="G256" s="24" t="str">
        <f aca="false">IF(C256="","",E256-F256)</f>
        <v/>
      </c>
      <c r="H256" s="24" t="str">
        <f aca="false">IF(C256="BUY",-E256,IF(C256="TRIM",G256,""))</f>
        <v/>
      </c>
      <c r="I256" s="25" t="str">
        <f aca="false">IF(C256="BUY",IF(OR(D256="",G256=""),"",G256/D256),IF(C256="TRIM",IF(OR(D256="",E256=""),"",-E256/D256),""))</f>
        <v/>
      </c>
      <c r="J256" s="24" t="str">
        <f aca="false">IF(A256="","",IF(COUNTIF($A$4:A256,A256)=1,INDEX(Chapters!$K$4:$K$203,MATCH(A256,Chapters!$A$4:$A$203,0))+IF(C256="BUY",N(E256),IF(C256="TRIM",-MIN(INDEX(Chapters!$K$4:$K$203,MATCH(A256,Chapters!$A$4:$A$203,0)),ABS(N(I256))*INDEX(Chapters!$H$4:$H$203,MATCH(A256,Chapters!$A$4:$A$203,0))),0)),J255+IF(C256="BUY",N(E256),IF(C256="TRIM",-MIN(J255,ABS(N(I256))*L255),0))))</f>
        <v/>
      </c>
      <c r="K256" s="25" t="str">
        <f aca="false">IF(A256="","",IF(COUNTIF($A$4:A256,A256)=1,INDEX(Chapters!$G$4:$G$203,MATCH(A256,Chapters!$A$4:$A$203,0))+N(I256),K255+N(I256)))</f>
        <v/>
      </c>
      <c r="L256" s="24" t="n">
        <f aca="false">IF(OR(K256="",K256=0),0,J256/K256)</f>
        <v>0</v>
      </c>
      <c r="M256" s="27"/>
    </row>
    <row r="257" customFormat="false" ht="15" hidden="false" customHeight="true" outlineLevel="0" collapsed="false">
      <c r="A257" s="20"/>
      <c r="B257" s="21"/>
      <c r="C257" s="20"/>
      <c r="D257" s="22"/>
      <c r="E257" s="22"/>
      <c r="F257" s="22"/>
      <c r="G257" s="24" t="str">
        <f aca="false">IF(C257="","",E257-F257)</f>
        <v/>
      </c>
      <c r="H257" s="24" t="str">
        <f aca="false">IF(C257="BUY",-E257,IF(C257="TRIM",G257,""))</f>
        <v/>
      </c>
      <c r="I257" s="25" t="str">
        <f aca="false">IF(C257="BUY",IF(OR(D257="",G257=""),"",G257/D257),IF(C257="TRIM",IF(OR(D257="",E257=""),"",-E257/D257),""))</f>
        <v/>
      </c>
      <c r="J257" s="24" t="str">
        <f aca="false">IF(A257="","",IF(COUNTIF($A$4:A257,A257)=1,INDEX(Chapters!$K$4:$K$203,MATCH(A257,Chapters!$A$4:$A$203,0))+IF(C257="BUY",N(E257),IF(C257="TRIM",-MIN(INDEX(Chapters!$K$4:$K$203,MATCH(A257,Chapters!$A$4:$A$203,0)),ABS(N(I257))*INDEX(Chapters!$H$4:$H$203,MATCH(A257,Chapters!$A$4:$A$203,0))),0)),J256+IF(C257="BUY",N(E257),IF(C257="TRIM",-MIN(J256,ABS(N(I257))*L256),0))))</f>
        <v/>
      </c>
      <c r="K257" s="25" t="str">
        <f aca="false">IF(A257="","",IF(COUNTIF($A$4:A257,A257)=1,INDEX(Chapters!$G$4:$G$203,MATCH(A257,Chapters!$A$4:$A$203,0))+N(I257),K256+N(I257)))</f>
        <v/>
      </c>
      <c r="L257" s="24" t="n">
        <f aca="false">IF(OR(K257="",K257=0),0,J257/K257)</f>
        <v>0</v>
      </c>
      <c r="M257" s="27"/>
    </row>
    <row r="258" customFormat="false" ht="15" hidden="false" customHeight="true" outlineLevel="0" collapsed="false">
      <c r="A258" s="20"/>
      <c r="B258" s="21"/>
      <c r="C258" s="20"/>
      <c r="D258" s="22"/>
      <c r="E258" s="22"/>
      <c r="F258" s="22"/>
      <c r="G258" s="24" t="str">
        <f aca="false">IF(C258="","",E258-F258)</f>
        <v/>
      </c>
      <c r="H258" s="24" t="str">
        <f aca="false">IF(C258="BUY",-E258,IF(C258="TRIM",G258,""))</f>
        <v/>
      </c>
      <c r="I258" s="25" t="str">
        <f aca="false">IF(C258="BUY",IF(OR(D258="",G258=""),"",G258/D258),IF(C258="TRIM",IF(OR(D258="",E258=""),"",-E258/D258),""))</f>
        <v/>
      </c>
      <c r="J258" s="24" t="str">
        <f aca="false">IF(A258="","",IF(COUNTIF($A$4:A258,A258)=1,INDEX(Chapters!$K$4:$K$203,MATCH(A258,Chapters!$A$4:$A$203,0))+IF(C258="BUY",N(E258),IF(C258="TRIM",-MIN(INDEX(Chapters!$K$4:$K$203,MATCH(A258,Chapters!$A$4:$A$203,0)),ABS(N(I258))*INDEX(Chapters!$H$4:$H$203,MATCH(A258,Chapters!$A$4:$A$203,0))),0)),J257+IF(C258="BUY",N(E258),IF(C258="TRIM",-MIN(J257,ABS(N(I258))*L257),0))))</f>
        <v/>
      </c>
      <c r="K258" s="25" t="str">
        <f aca="false">IF(A258="","",IF(COUNTIF($A$4:A258,A258)=1,INDEX(Chapters!$G$4:$G$203,MATCH(A258,Chapters!$A$4:$A$203,0))+N(I258),K257+N(I258)))</f>
        <v/>
      </c>
      <c r="L258" s="24" t="n">
        <f aca="false">IF(OR(K258="",K258=0),0,J258/K258)</f>
        <v>0</v>
      </c>
      <c r="M258" s="27"/>
    </row>
    <row r="259" customFormat="false" ht="15" hidden="false" customHeight="true" outlineLevel="0" collapsed="false">
      <c r="A259" s="20"/>
      <c r="B259" s="21"/>
      <c r="C259" s="20"/>
      <c r="D259" s="22"/>
      <c r="E259" s="22"/>
      <c r="F259" s="22"/>
      <c r="G259" s="24" t="str">
        <f aca="false">IF(C259="","",E259-F259)</f>
        <v/>
      </c>
      <c r="H259" s="24" t="str">
        <f aca="false">IF(C259="BUY",-E259,IF(C259="TRIM",G259,""))</f>
        <v/>
      </c>
      <c r="I259" s="25" t="str">
        <f aca="false">IF(C259="BUY",IF(OR(D259="",G259=""),"",G259/D259),IF(C259="TRIM",IF(OR(D259="",E259=""),"",-E259/D259),""))</f>
        <v/>
      </c>
      <c r="J259" s="24" t="str">
        <f aca="false">IF(A259="","",IF(COUNTIF($A$4:A259,A259)=1,INDEX(Chapters!$K$4:$K$203,MATCH(A259,Chapters!$A$4:$A$203,0))+IF(C259="BUY",N(E259),IF(C259="TRIM",-MIN(INDEX(Chapters!$K$4:$K$203,MATCH(A259,Chapters!$A$4:$A$203,0)),ABS(N(I259))*INDEX(Chapters!$H$4:$H$203,MATCH(A259,Chapters!$A$4:$A$203,0))),0)),J258+IF(C259="BUY",N(E259),IF(C259="TRIM",-MIN(J258,ABS(N(I259))*L258),0))))</f>
        <v/>
      </c>
      <c r="K259" s="25" t="str">
        <f aca="false">IF(A259="","",IF(COUNTIF($A$4:A259,A259)=1,INDEX(Chapters!$G$4:$G$203,MATCH(A259,Chapters!$A$4:$A$203,0))+N(I259),K258+N(I259)))</f>
        <v/>
      </c>
      <c r="L259" s="24" t="n">
        <f aca="false">IF(OR(K259="",K259=0),0,J259/K259)</f>
        <v>0</v>
      </c>
      <c r="M259" s="27"/>
    </row>
    <row r="260" customFormat="false" ht="15" hidden="false" customHeight="true" outlineLevel="0" collapsed="false">
      <c r="A260" s="20"/>
      <c r="B260" s="21"/>
      <c r="C260" s="20"/>
      <c r="D260" s="22"/>
      <c r="E260" s="22"/>
      <c r="F260" s="22"/>
      <c r="G260" s="24" t="str">
        <f aca="false">IF(C260="","",E260-F260)</f>
        <v/>
      </c>
      <c r="H260" s="24" t="str">
        <f aca="false">IF(C260="BUY",-E260,IF(C260="TRIM",G260,""))</f>
        <v/>
      </c>
      <c r="I260" s="25" t="str">
        <f aca="false">IF(C260="BUY",IF(OR(D260="",G260=""),"",G260/D260),IF(C260="TRIM",IF(OR(D260="",E260=""),"",-E260/D260),""))</f>
        <v/>
      </c>
      <c r="J260" s="24" t="str">
        <f aca="false">IF(A260="","",IF(COUNTIF($A$4:A260,A260)=1,INDEX(Chapters!$K$4:$K$203,MATCH(A260,Chapters!$A$4:$A$203,0))+IF(C260="BUY",N(E260),IF(C260="TRIM",-MIN(INDEX(Chapters!$K$4:$K$203,MATCH(A260,Chapters!$A$4:$A$203,0)),ABS(N(I260))*INDEX(Chapters!$H$4:$H$203,MATCH(A260,Chapters!$A$4:$A$203,0))),0)),J259+IF(C260="BUY",N(E260),IF(C260="TRIM",-MIN(J259,ABS(N(I260))*L259),0))))</f>
        <v/>
      </c>
      <c r="K260" s="25" t="str">
        <f aca="false">IF(A260="","",IF(COUNTIF($A$4:A260,A260)=1,INDEX(Chapters!$G$4:$G$203,MATCH(A260,Chapters!$A$4:$A$203,0))+N(I260),K259+N(I260)))</f>
        <v/>
      </c>
      <c r="L260" s="24" t="n">
        <f aca="false">IF(OR(K260="",K260=0),0,J260/K260)</f>
        <v>0</v>
      </c>
      <c r="M260" s="27"/>
    </row>
    <row r="261" customFormat="false" ht="15" hidden="false" customHeight="true" outlineLevel="0" collapsed="false">
      <c r="A261" s="20"/>
      <c r="B261" s="21"/>
      <c r="C261" s="20"/>
      <c r="D261" s="22"/>
      <c r="E261" s="22"/>
      <c r="F261" s="22"/>
      <c r="G261" s="24" t="str">
        <f aca="false">IF(C261="","",E261-F261)</f>
        <v/>
      </c>
      <c r="H261" s="24" t="str">
        <f aca="false">IF(C261="BUY",-E261,IF(C261="TRIM",G261,""))</f>
        <v/>
      </c>
      <c r="I261" s="25" t="str">
        <f aca="false">IF(C261="BUY",IF(OR(D261="",G261=""),"",G261/D261),IF(C261="TRIM",IF(OR(D261="",E261=""),"",-E261/D261),""))</f>
        <v/>
      </c>
      <c r="J261" s="24" t="str">
        <f aca="false">IF(A261="","",IF(COUNTIF($A$4:A261,A261)=1,INDEX(Chapters!$K$4:$K$203,MATCH(A261,Chapters!$A$4:$A$203,0))+IF(C261="BUY",N(E261),IF(C261="TRIM",-MIN(INDEX(Chapters!$K$4:$K$203,MATCH(A261,Chapters!$A$4:$A$203,0)),ABS(N(I261))*INDEX(Chapters!$H$4:$H$203,MATCH(A261,Chapters!$A$4:$A$203,0))),0)),J260+IF(C261="BUY",N(E261),IF(C261="TRIM",-MIN(J260,ABS(N(I261))*L260),0))))</f>
        <v/>
      </c>
      <c r="K261" s="25" t="str">
        <f aca="false">IF(A261="","",IF(COUNTIF($A$4:A261,A261)=1,INDEX(Chapters!$G$4:$G$203,MATCH(A261,Chapters!$A$4:$A$203,0))+N(I261),K260+N(I261)))</f>
        <v/>
      </c>
      <c r="L261" s="24" t="n">
        <f aca="false">IF(OR(K261="",K261=0),0,J261/K261)</f>
        <v>0</v>
      </c>
      <c r="M261" s="27"/>
    </row>
    <row r="262" customFormat="false" ht="15" hidden="false" customHeight="true" outlineLevel="0" collapsed="false">
      <c r="A262" s="20"/>
      <c r="B262" s="21"/>
      <c r="C262" s="20"/>
      <c r="D262" s="22"/>
      <c r="E262" s="22"/>
      <c r="F262" s="22"/>
      <c r="G262" s="24" t="str">
        <f aca="false">IF(C262="","",E262-F262)</f>
        <v/>
      </c>
      <c r="H262" s="24" t="str">
        <f aca="false">IF(C262="BUY",-E262,IF(C262="TRIM",G262,""))</f>
        <v/>
      </c>
      <c r="I262" s="25" t="str">
        <f aca="false">IF(C262="BUY",IF(OR(D262="",G262=""),"",G262/D262),IF(C262="TRIM",IF(OR(D262="",E262=""),"",-E262/D262),""))</f>
        <v/>
      </c>
      <c r="J262" s="24" t="str">
        <f aca="false">IF(A262="","",IF(COUNTIF($A$4:A262,A262)=1,INDEX(Chapters!$K$4:$K$203,MATCH(A262,Chapters!$A$4:$A$203,0))+IF(C262="BUY",N(E262),IF(C262="TRIM",-MIN(INDEX(Chapters!$K$4:$K$203,MATCH(A262,Chapters!$A$4:$A$203,0)),ABS(N(I262))*INDEX(Chapters!$H$4:$H$203,MATCH(A262,Chapters!$A$4:$A$203,0))),0)),J261+IF(C262="BUY",N(E262),IF(C262="TRIM",-MIN(J261,ABS(N(I262))*L261),0))))</f>
        <v/>
      </c>
      <c r="K262" s="25" t="str">
        <f aca="false">IF(A262="","",IF(COUNTIF($A$4:A262,A262)=1,INDEX(Chapters!$G$4:$G$203,MATCH(A262,Chapters!$A$4:$A$203,0))+N(I262),K261+N(I262)))</f>
        <v/>
      </c>
      <c r="L262" s="24" t="n">
        <f aca="false">IF(OR(K262="",K262=0),0,J262/K262)</f>
        <v>0</v>
      </c>
      <c r="M262" s="27"/>
    </row>
    <row r="263" customFormat="false" ht="15" hidden="false" customHeight="true" outlineLevel="0" collapsed="false">
      <c r="A263" s="20"/>
      <c r="B263" s="21"/>
      <c r="C263" s="20"/>
      <c r="D263" s="22"/>
      <c r="E263" s="22"/>
      <c r="F263" s="22"/>
      <c r="G263" s="24" t="str">
        <f aca="false">IF(C263="","",E263-F263)</f>
        <v/>
      </c>
      <c r="H263" s="24" t="str">
        <f aca="false">IF(C263="BUY",-E263,IF(C263="TRIM",G263,""))</f>
        <v/>
      </c>
      <c r="I263" s="25" t="str">
        <f aca="false">IF(C263="BUY",IF(OR(D263="",G263=""),"",G263/D263),IF(C263="TRIM",IF(OR(D263="",E263=""),"",-E263/D263),""))</f>
        <v/>
      </c>
      <c r="J263" s="24" t="str">
        <f aca="false">IF(A263="","",IF(COUNTIF($A$4:A263,A263)=1,INDEX(Chapters!$K$4:$K$203,MATCH(A263,Chapters!$A$4:$A$203,0))+IF(C263="BUY",N(E263),IF(C263="TRIM",-MIN(INDEX(Chapters!$K$4:$K$203,MATCH(A263,Chapters!$A$4:$A$203,0)),ABS(N(I263))*INDEX(Chapters!$H$4:$H$203,MATCH(A263,Chapters!$A$4:$A$203,0))),0)),J262+IF(C263="BUY",N(E263),IF(C263="TRIM",-MIN(J262,ABS(N(I263))*L262),0))))</f>
        <v/>
      </c>
      <c r="K263" s="25" t="str">
        <f aca="false">IF(A263="","",IF(COUNTIF($A$4:A263,A263)=1,INDEX(Chapters!$G$4:$G$203,MATCH(A263,Chapters!$A$4:$A$203,0))+N(I263),K262+N(I263)))</f>
        <v/>
      </c>
      <c r="L263" s="24" t="n">
        <f aca="false">IF(OR(K263="",K263=0),0,J263/K263)</f>
        <v>0</v>
      </c>
      <c r="M263" s="27"/>
    </row>
    <row r="264" customFormat="false" ht="15" hidden="false" customHeight="true" outlineLevel="0" collapsed="false">
      <c r="A264" s="20"/>
      <c r="B264" s="21"/>
      <c r="C264" s="20"/>
      <c r="D264" s="22"/>
      <c r="E264" s="22"/>
      <c r="F264" s="22"/>
      <c r="G264" s="24" t="str">
        <f aca="false">IF(C264="","",E264-F264)</f>
        <v/>
      </c>
      <c r="H264" s="24" t="str">
        <f aca="false">IF(C264="BUY",-E264,IF(C264="TRIM",G264,""))</f>
        <v/>
      </c>
      <c r="I264" s="25" t="str">
        <f aca="false">IF(C264="BUY",IF(OR(D264="",G264=""),"",G264/D264),IF(C264="TRIM",IF(OR(D264="",E264=""),"",-E264/D264),""))</f>
        <v/>
      </c>
      <c r="J264" s="24" t="str">
        <f aca="false">IF(A264="","",IF(COUNTIF($A$4:A264,A264)=1,INDEX(Chapters!$K$4:$K$203,MATCH(A264,Chapters!$A$4:$A$203,0))+IF(C264="BUY",N(E264),IF(C264="TRIM",-MIN(INDEX(Chapters!$K$4:$K$203,MATCH(A264,Chapters!$A$4:$A$203,0)),ABS(N(I264))*INDEX(Chapters!$H$4:$H$203,MATCH(A264,Chapters!$A$4:$A$203,0))),0)),J263+IF(C264="BUY",N(E264),IF(C264="TRIM",-MIN(J263,ABS(N(I264))*L263),0))))</f>
        <v/>
      </c>
      <c r="K264" s="25" t="str">
        <f aca="false">IF(A264="","",IF(COUNTIF($A$4:A264,A264)=1,INDEX(Chapters!$G$4:$G$203,MATCH(A264,Chapters!$A$4:$A$203,0))+N(I264),K263+N(I264)))</f>
        <v/>
      </c>
      <c r="L264" s="24" t="n">
        <f aca="false">IF(OR(K264="",K264=0),0,J264/K264)</f>
        <v>0</v>
      </c>
      <c r="M264" s="27"/>
    </row>
    <row r="265" customFormat="false" ht="15" hidden="false" customHeight="true" outlineLevel="0" collapsed="false">
      <c r="A265" s="20"/>
      <c r="B265" s="21"/>
      <c r="C265" s="20"/>
      <c r="D265" s="22"/>
      <c r="E265" s="22"/>
      <c r="F265" s="22"/>
      <c r="G265" s="24" t="str">
        <f aca="false">IF(C265="","",E265-F265)</f>
        <v/>
      </c>
      <c r="H265" s="24" t="str">
        <f aca="false">IF(C265="BUY",-E265,IF(C265="TRIM",G265,""))</f>
        <v/>
      </c>
      <c r="I265" s="25" t="str">
        <f aca="false">IF(C265="BUY",IF(OR(D265="",G265=""),"",G265/D265),IF(C265="TRIM",IF(OR(D265="",E265=""),"",-E265/D265),""))</f>
        <v/>
      </c>
      <c r="J265" s="24" t="str">
        <f aca="false">IF(A265="","",IF(COUNTIF($A$4:A265,A265)=1,INDEX(Chapters!$K$4:$K$203,MATCH(A265,Chapters!$A$4:$A$203,0))+IF(C265="BUY",N(E265),IF(C265="TRIM",-MIN(INDEX(Chapters!$K$4:$K$203,MATCH(A265,Chapters!$A$4:$A$203,0)),ABS(N(I265))*INDEX(Chapters!$H$4:$H$203,MATCH(A265,Chapters!$A$4:$A$203,0))),0)),J264+IF(C265="BUY",N(E265),IF(C265="TRIM",-MIN(J264,ABS(N(I265))*L264),0))))</f>
        <v/>
      </c>
      <c r="K265" s="25" t="str">
        <f aca="false">IF(A265="","",IF(COUNTIF($A$4:A265,A265)=1,INDEX(Chapters!$G$4:$G$203,MATCH(A265,Chapters!$A$4:$A$203,0))+N(I265),K264+N(I265)))</f>
        <v/>
      </c>
      <c r="L265" s="24" t="n">
        <f aca="false">IF(OR(K265="",K265=0),0,J265/K265)</f>
        <v>0</v>
      </c>
      <c r="M265" s="27"/>
    </row>
    <row r="266" customFormat="false" ht="15" hidden="false" customHeight="true" outlineLevel="0" collapsed="false">
      <c r="A266" s="20"/>
      <c r="B266" s="21"/>
      <c r="C266" s="20"/>
      <c r="D266" s="22"/>
      <c r="E266" s="22"/>
      <c r="F266" s="22"/>
      <c r="G266" s="24" t="str">
        <f aca="false">IF(C266="","",E266-F266)</f>
        <v/>
      </c>
      <c r="H266" s="24" t="str">
        <f aca="false">IF(C266="BUY",-E266,IF(C266="TRIM",G266,""))</f>
        <v/>
      </c>
      <c r="I266" s="25" t="str">
        <f aca="false">IF(C266="BUY",IF(OR(D266="",G266=""),"",G266/D266),IF(C266="TRIM",IF(OR(D266="",E266=""),"",-E266/D266),""))</f>
        <v/>
      </c>
      <c r="J266" s="24" t="str">
        <f aca="false">IF(A266="","",IF(COUNTIF($A$4:A266,A266)=1,INDEX(Chapters!$K$4:$K$203,MATCH(A266,Chapters!$A$4:$A$203,0))+IF(C266="BUY",N(E266),IF(C266="TRIM",-MIN(INDEX(Chapters!$K$4:$K$203,MATCH(A266,Chapters!$A$4:$A$203,0)),ABS(N(I266))*INDEX(Chapters!$H$4:$H$203,MATCH(A266,Chapters!$A$4:$A$203,0))),0)),J265+IF(C266="BUY",N(E266),IF(C266="TRIM",-MIN(J265,ABS(N(I266))*L265),0))))</f>
        <v/>
      </c>
      <c r="K266" s="25" t="str">
        <f aca="false">IF(A266="","",IF(COUNTIF($A$4:A266,A266)=1,INDEX(Chapters!$G$4:$G$203,MATCH(A266,Chapters!$A$4:$A$203,0))+N(I266),K265+N(I266)))</f>
        <v/>
      </c>
      <c r="L266" s="24" t="n">
        <f aca="false">IF(OR(K266="",K266=0),0,J266/K266)</f>
        <v>0</v>
      </c>
      <c r="M266" s="27"/>
    </row>
    <row r="267" customFormat="false" ht="15" hidden="false" customHeight="true" outlineLevel="0" collapsed="false">
      <c r="A267" s="20"/>
      <c r="B267" s="21"/>
      <c r="C267" s="20"/>
      <c r="D267" s="22"/>
      <c r="E267" s="22"/>
      <c r="F267" s="22"/>
      <c r="G267" s="24" t="str">
        <f aca="false">IF(C267="","",E267-F267)</f>
        <v/>
      </c>
      <c r="H267" s="24" t="str">
        <f aca="false">IF(C267="BUY",-E267,IF(C267="TRIM",G267,""))</f>
        <v/>
      </c>
      <c r="I267" s="25" t="str">
        <f aca="false">IF(C267="BUY",IF(OR(D267="",G267=""),"",G267/D267),IF(C267="TRIM",IF(OR(D267="",E267=""),"",-E267/D267),""))</f>
        <v/>
      </c>
      <c r="J267" s="24" t="str">
        <f aca="false">IF(A267="","",IF(COUNTIF($A$4:A267,A267)=1,INDEX(Chapters!$K$4:$K$203,MATCH(A267,Chapters!$A$4:$A$203,0))+IF(C267="BUY",N(E267),IF(C267="TRIM",-MIN(INDEX(Chapters!$K$4:$K$203,MATCH(A267,Chapters!$A$4:$A$203,0)),ABS(N(I267))*INDEX(Chapters!$H$4:$H$203,MATCH(A267,Chapters!$A$4:$A$203,0))),0)),J266+IF(C267="BUY",N(E267),IF(C267="TRIM",-MIN(J266,ABS(N(I267))*L266),0))))</f>
        <v/>
      </c>
      <c r="K267" s="25" t="str">
        <f aca="false">IF(A267="","",IF(COUNTIF($A$4:A267,A267)=1,INDEX(Chapters!$G$4:$G$203,MATCH(A267,Chapters!$A$4:$A$203,0))+N(I267),K266+N(I267)))</f>
        <v/>
      </c>
      <c r="L267" s="24" t="n">
        <f aca="false">IF(OR(K267="",K267=0),0,J267/K267)</f>
        <v>0</v>
      </c>
      <c r="M267" s="27"/>
    </row>
    <row r="268" customFormat="false" ht="15" hidden="false" customHeight="true" outlineLevel="0" collapsed="false">
      <c r="A268" s="20"/>
      <c r="B268" s="21"/>
      <c r="C268" s="20"/>
      <c r="D268" s="22"/>
      <c r="E268" s="22"/>
      <c r="F268" s="22"/>
      <c r="G268" s="24" t="str">
        <f aca="false">IF(C268="","",E268-F268)</f>
        <v/>
      </c>
      <c r="H268" s="24" t="str">
        <f aca="false">IF(C268="BUY",-E268,IF(C268="TRIM",G268,""))</f>
        <v/>
      </c>
      <c r="I268" s="25" t="str">
        <f aca="false">IF(C268="BUY",IF(OR(D268="",G268=""),"",G268/D268),IF(C268="TRIM",IF(OR(D268="",E268=""),"",-E268/D268),""))</f>
        <v/>
      </c>
      <c r="J268" s="24" t="str">
        <f aca="false">IF(A268="","",IF(COUNTIF($A$4:A268,A268)=1,INDEX(Chapters!$K$4:$K$203,MATCH(A268,Chapters!$A$4:$A$203,0))+IF(C268="BUY",N(E268),IF(C268="TRIM",-MIN(INDEX(Chapters!$K$4:$K$203,MATCH(A268,Chapters!$A$4:$A$203,0)),ABS(N(I268))*INDEX(Chapters!$H$4:$H$203,MATCH(A268,Chapters!$A$4:$A$203,0))),0)),J267+IF(C268="BUY",N(E268),IF(C268="TRIM",-MIN(J267,ABS(N(I268))*L267),0))))</f>
        <v/>
      </c>
      <c r="K268" s="25" t="str">
        <f aca="false">IF(A268="","",IF(COUNTIF($A$4:A268,A268)=1,INDEX(Chapters!$G$4:$G$203,MATCH(A268,Chapters!$A$4:$A$203,0))+N(I268),K267+N(I268)))</f>
        <v/>
      </c>
      <c r="L268" s="24" t="n">
        <f aca="false">IF(OR(K268="",K268=0),0,J268/K268)</f>
        <v>0</v>
      </c>
      <c r="M268" s="27"/>
    </row>
    <row r="269" customFormat="false" ht="15" hidden="false" customHeight="true" outlineLevel="0" collapsed="false">
      <c r="A269" s="20"/>
      <c r="B269" s="21"/>
      <c r="C269" s="20"/>
      <c r="D269" s="22"/>
      <c r="E269" s="22"/>
      <c r="F269" s="22"/>
      <c r="G269" s="24" t="str">
        <f aca="false">IF(C269="","",E269-F269)</f>
        <v/>
      </c>
      <c r="H269" s="24" t="str">
        <f aca="false">IF(C269="BUY",-E269,IF(C269="TRIM",G269,""))</f>
        <v/>
      </c>
      <c r="I269" s="25" t="str">
        <f aca="false">IF(C269="BUY",IF(OR(D269="",G269=""),"",G269/D269),IF(C269="TRIM",IF(OR(D269="",E269=""),"",-E269/D269),""))</f>
        <v/>
      </c>
      <c r="J269" s="24" t="str">
        <f aca="false">IF(A269="","",IF(COUNTIF($A$4:A269,A269)=1,INDEX(Chapters!$K$4:$K$203,MATCH(A269,Chapters!$A$4:$A$203,0))+IF(C269="BUY",N(E269),IF(C269="TRIM",-MIN(INDEX(Chapters!$K$4:$K$203,MATCH(A269,Chapters!$A$4:$A$203,0)),ABS(N(I269))*INDEX(Chapters!$H$4:$H$203,MATCH(A269,Chapters!$A$4:$A$203,0))),0)),J268+IF(C269="BUY",N(E269),IF(C269="TRIM",-MIN(J268,ABS(N(I269))*L268),0))))</f>
        <v/>
      </c>
      <c r="K269" s="25" t="str">
        <f aca="false">IF(A269="","",IF(COUNTIF($A$4:A269,A269)=1,INDEX(Chapters!$G$4:$G$203,MATCH(A269,Chapters!$A$4:$A$203,0))+N(I269),K268+N(I269)))</f>
        <v/>
      </c>
      <c r="L269" s="24" t="n">
        <f aca="false">IF(OR(K269="",K269=0),0,J269/K269)</f>
        <v>0</v>
      </c>
      <c r="M269" s="27"/>
    </row>
    <row r="270" customFormat="false" ht="15" hidden="false" customHeight="true" outlineLevel="0" collapsed="false">
      <c r="A270" s="20"/>
      <c r="B270" s="21"/>
      <c r="C270" s="20"/>
      <c r="D270" s="22"/>
      <c r="E270" s="22"/>
      <c r="F270" s="22"/>
      <c r="G270" s="24" t="str">
        <f aca="false">IF(C270="","",E270-F270)</f>
        <v/>
      </c>
      <c r="H270" s="24" t="str">
        <f aca="false">IF(C270="BUY",-E270,IF(C270="TRIM",G270,""))</f>
        <v/>
      </c>
      <c r="I270" s="25" t="str">
        <f aca="false">IF(C270="BUY",IF(OR(D270="",G270=""),"",G270/D270),IF(C270="TRIM",IF(OR(D270="",E270=""),"",-E270/D270),""))</f>
        <v/>
      </c>
      <c r="J270" s="24" t="str">
        <f aca="false">IF(A270="","",IF(COUNTIF($A$4:A270,A270)=1,INDEX(Chapters!$K$4:$K$203,MATCH(A270,Chapters!$A$4:$A$203,0))+IF(C270="BUY",N(E270),IF(C270="TRIM",-MIN(INDEX(Chapters!$K$4:$K$203,MATCH(A270,Chapters!$A$4:$A$203,0)),ABS(N(I270))*INDEX(Chapters!$H$4:$H$203,MATCH(A270,Chapters!$A$4:$A$203,0))),0)),J269+IF(C270="BUY",N(E270),IF(C270="TRIM",-MIN(J269,ABS(N(I270))*L269),0))))</f>
        <v/>
      </c>
      <c r="K270" s="25" t="str">
        <f aca="false">IF(A270="","",IF(COUNTIF($A$4:A270,A270)=1,INDEX(Chapters!$G$4:$G$203,MATCH(A270,Chapters!$A$4:$A$203,0))+N(I270),K269+N(I270)))</f>
        <v/>
      </c>
      <c r="L270" s="24" t="n">
        <f aca="false">IF(OR(K270="",K270=0),0,J270/K270)</f>
        <v>0</v>
      </c>
      <c r="M270" s="27"/>
    </row>
    <row r="271" customFormat="false" ht="15" hidden="false" customHeight="true" outlineLevel="0" collapsed="false">
      <c r="A271" s="20"/>
      <c r="B271" s="21"/>
      <c r="C271" s="20"/>
      <c r="D271" s="22"/>
      <c r="E271" s="22"/>
      <c r="F271" s="22"/>
      <c r="G271" s="24" t="str">
        <f aca="false">IF(C271="","",E271-F271)</f>
        <v/>
      </c>
      <c r="H271" s="24" t="str">
        <f aca="false">IF(C271="BUY",-E271,IF(C271="TRIM",G271,""))</f>
        <v/>
      </c>
      <c r="I271" s="25" t="str">
        <f aca="false">IF(C271="BUY",IF(OR(D271="",G271=""),"",G271/D271),IF(C271="TRIM",IF(OR(D271="",E271=""),"",-E271/D271),""))</f>
        <v/>
      </c>
      <c r="J271" s="24" t="str">
        <f aca="false">IF(A271="","",IF(COUNTIF($A$4:A271,A271)=1,INDEX(Chapters!$K$4:$K$203,MATCH(A271,Chapters!$A$4:$A$203,0))+IF(C271="BUY",N(E271),IF(C271="TRIM",-MIN(INDEX(Chapters!$K$4:$K$203,MATCH(A271,Chapters!$A$4:$A$203,0)),ABS(N(I271))*INDEX(Chapters!$H$4:$H$203,MATCH(A271,Chapters!$A$4:$A$203,0))),0)),J270+IF(C271="BUY",N(E271),IF(C271="TRIM",-MIN(J270,ABS(N(I271))*L270),0))))</f>
        <v/>
      </c>
      <c r="K271" s="25" t="str">
        <f aca="false">IF(A271="","",IF(COUNTIF($A$4:A271,A271)=1,INDEX(Chapters!$G$4:$G$203,MATCH(A271,Chapters!$A$4:$A$203,0))+N(I271),K270+N(I271)))</f>
        <v/>
      </c>
      <c r="L271" s="24" t="n">
        <f aca="false">IF(OR(K271="",K271=0),0,J271/K271)</f>
        <v>0</v>
      </c>
      <c r="M271" s="27"/>
    </row>
    <row r="272" customFormat="false" ht="15" hidden="false" customHeight="true" outlineLevel="0" collapsed="false">
      <c r="A272" s="20"/>
      <c r="B272" s="21"/>
      <c r="C272" s="20"/>
      <c r="D272" s="22"/>
      <c r="E272" s="22"/>
      <c r="F272" s="22"/>
      <c r="G272" s="24" t="str">
        <f aca="false">IF(C272="","",E272-F272)</f>
        <v/>
      </c>
      <c r="H272" s="24" t="str">
        <f aca="false">IF(C272="BUY",-E272,IF(C272="TRIM",G272,""))</f>
        <v/>
      </c>
      <c r="I272" s="25" t="str">
        <f aca="false">IF(C272="BUY",IF(OR(D272="",G272=""),"",G272/D272),IF(C272="TRIM",IF(OR(D272="",E272=""),"",-E272/D272),""))</f>
        <v/>
      </c>
      <c r="J272" s="24" t="str">
        <f aca="false">IF(A272="","",IF(COUNTIF($A$4:A272,A272)=1,INDEX(Chapters!$K$4:$K$203,MATCH(A272,Chapters!$A$4:$A$203,0))+IF(C272="BUY",N(E272),IF(C272="TRIM",-MIN(INDEX(Chapters!$K$4:$K$203,MATCH(A272,Chapters!$A$4:$A$203,0)),ABS(N(I272))*INDEX(Chapters!$H$4:$H$203,MATCH(A272,Chapters!$A$4:$A$203,0))),0)),J271+IF(C272="BUY",N(E272),IF(C272="TRIM",-MIN(J271,ABS(N(I272))*L271),0))))</f>
        <v/>
      </c>
      <c r="K272" s="25" t="str">
        <f aca="false">IF(A272="","",IF(COUNTIF($A$4:A272,A272)=1,INDEX(Chapters!$G$4:$G$203,MATCH(A272,Chapters!$A$4:$A$203,0))+N(I272),K271+N(I272)))</f>
        <v/>
      </c>
      <c r="L272" s="24" t="n">
        <f aca="false">IF(OR(K272="",K272=0),0,J272/K272)</f>
        <v>0</v>
      </c>
      <c r="M272" s="27"/>
    </row>
    <row r="273" customFormat="false" ht="15" hidden="false" customHeight="true" outlineLevel="0" collapsed="false">
      <c r="A273" s="20"/>
      <c r="B273" s="21"/>
      <c r="C273" s="20"/>
      <c r="D273" s="22"/>
      <c r="E273" s="22"/>
      <c r="F273" s="22"/>
      <c r="G273" s="24" t="str">
        <f aca="false">IF(C273="","",E273-F273)</f>
        <v/>
      </c>
      <c r="H273" s="24" t="str">
        <f aca="false">IF(C273="BUY",-E273,IF(C273="TRIM",G273,""))</f>
        <v/>
      </c>
      <c r="I273" s="25" t="str">
        <f aca="false">IF(C273="BUY",IF(OR(D273="",G273=""),"",G273/D273),IF(C273="TRIM",IF(OR(D273="",E273=""),"",-E273/D273),""))</f>
        <v/>
      </c>
      <c r="J273" s="24" t="str">
        <f aca="false">IF(A273="","",IF(COUNTIF($A$4:A273,A273)=1,INDEX(Chapters!$K$4:$K$203,MATCH(A273,Chapters!$A$4:$A$203,0))+IF(C273="BUY",N(E273),IF(C273="TRIM",-MIN(INDEX(Chapters!$K$4:$K$203,MATCH(A273,Chapters!$A$4:$A$203,0)),ABS(N(I273))*INDEX(Chapters!$H$4:$H$203,MATCH(A273,Chapters!$A$4:$A$203,0))),0)),J272+IF(C273="BUY",N(E273),IF(C273="TRIM",-MIN(J272,ABS(N(I273))*L272),0))))</f>
        <v/>
      </c>
      <c r="K273" s="25" t="str">
        <f aca="false">IF(A273="","",IF(COUNTIF($A$4:A273,A273)=1,INDEX(Chapters!$G$4:$G$203,MATCH(A273,Chapters!$A$4:$A$203,0))+N(I273),K272+N(I273)))</f>
        <v/>
      </c>
      <c r="L273" s="24" t="n">
        <f aca="false">IF(OR(K273="",K273=0),0,J273/K273)</f>
        <v>0</v>
      </c>
      <c r="M273" s="27"/>
    </row>
    <row r="274" customFormat="false" ht="15" hidden="false" customHeight="true" outlineLevel="0" collapsed="false">
      <c r="A274" s="20"/>
      <c r="B274" s="21"/>
      <c r="C274" s="20"/>
      <c r="D274" s="22"/>
      <c r="E274" s="22"/>
      <c r="F274" s="22"/>
      <c r="G274" s="24" t="str">
        <f aca="false">IF(C274="","",E274-F274)</f>
        <v/>
      </c>
      <c r="H274" s="24" t="str">
        <f aca="false">IF(C274="BUY",-E274,IF(C274="TRIM",G274,""))</f>
        <v/>
      </c>
      <c r="I274" s="25" t="str">
        <f aca="false">IF(C274="BUY",IF(OR(D274="",G274=""),"",G274/D274),IF(C274="TRIM",IF(OR(D274="",E274=""),"",-E274/D274),""))</f>
        <v/>
      </c>
      <c r="J274" s="24" t="str">
        <f aca="false">IF(A274="","",IF(COUNTIF($A$4:A274,A274)=1,INDEX(Chapters!$K$4:$K$203,MATCH(A274,Chapters!$A$4:$A$203,0))+IF(C274="BUY",N(E274),IF(C274="TRIM",-MIN(INDEX(Chapters!$K$4:$K$203,MATCH(A274,Chapters!$A$4:$A$203,0)),ABS(N(I274))*INDEX(Chapters!$H$4:$H$203,MATCH(A274,Chapters!$A$4:$A$203,0))),0)),J273+IF(C274="BUY",N(E274),IF(C274="TRIM",-MIN(J273,ABS(N(I274))*L273),0))))</f>
        <v/>
      </c>
      <c r="K274" s="25" t="str">
        <f aca="false">IF(A274="","",IF(COUNTIF($A$4:A274,A274)=1,INDEX(Chapters!$G$4:$G$203,MATCH(A274,Chapters!$A$4:$A$203,0))+N(I274),K273+N(I274)))</f>
        <v/>
      </c>
      <c r="L274" s="24" t="n">
        <f aca="false">IF(OR(K274="",K274=0),0,J274/K274)</f>
        <v>0</v>
      </c>
      <c r="M274" s="27"/>
    </row>
    <row r="275" customFormat="false" ht="15" hidden="false" customHeight="true" outlineLevel="0" collapsed="false">
      <c r="A275" s="20"/>
      <c r="B275" s="21"/>
      <c r="C275" s="20"/>
      <c r="D275" s="22"/>
      <c r="E275" s="22"/>
      <c r="F275" s="22"/>
      <c r="G275" s="24" t="str">
        <f aca="false">IF(C275="","",E275-F275)</f>
        <v/>
      </c>
      <c r="H275" s="24" t="str">
        <f aca="false">IF(C275="BUY",-E275,IF(C275="TRIM",G275,""))</f>
        <v/>
      </c>
      <c r="I275" s="25" t="str">
        <f aca="false">IF(C275="BUY",IF(OR(D275="",G275=""),"",G275/D275),IF(C275="TRIM",IF(OR(D275="",E275=""),"",-E275/D275),""))</f>
        <v/>
      </c>
      <c r="J275" s="24" t="str">
        <f aca="false">IF(A275="","",IF(COUNTIF($A$4:A275,A275)=1,INDEX(Chapters!$K$4:$K$203,MATCH(A275,Chapters!$A$4:$A$203,0))+IF(C275="BUY",N(E275),IF(C275="TRIM",-MIN(INDEX(Chapters!$K$4:$K$203,MATCH(A275,Chapters!$A$4:$A$203,0)),ABS(N(I275))*INDEX(Chapters!$H$4:$H$203,MATCH(A275,Chapters!$A$4:$A$203,0))),0)),J274+IF(C275="BUY",N(E275),IF(C275="TRIM",-MIN(J274,ABS(N(I275))*L274),0))))</f>
        <v/>
      </c>
      <c r="K275" s="25" t="str">
        <f aca="false">IF(A275="","",IF(COUNTIF($A$4:A275,A275)=1,INDEX(Chapters!$G$4:$G$203,MATCH(A275,Chapters!$A$4:$A$203,0))+N(I275),K274+N(I275)))</f>
        <v/>
      </c>
      <c r="L275" s="24" t="n">
        <f aca="false">IF(OR(K275="",K275=0),0,J275/K275)</f>
        <v>0</v>
      </c>
      <c r="M275" s="27"/>
    </row>
    <row r="276" customFormat="false" ht="15" hidden="false" customHeight="true" outlineLevel="0" collapsed="false">
      <c r="A276" s="20"/>
      <c r="B276" s="21"/>
      <c r="C276" s="20"/>
      <c r="D276" s="22"/>
      <c r="E276" s="22"/>
      <c r="F276" s="22"/>
      <c r="G276" s="24" t="str">
        <f aca="false">IF(C276="","",E276-F276)</f>
        <v/>
      </c>
      <c r="H276" s="24" t="str">
        <f aca="false">IF(C276="BUY",-E276,IF(C276="TRIM",G276,""))</f>
        <v/>
      </c>
      <c r="I276" s="25" t="str">
        <f aca="false">IF(C276="BUY",IF(OR(D276="",G276=""),"",G276/D276),IF(C276="TRIM",IF(OR(D276="",E276=""),"",-E276/D276),""))</f>
        <v/>
      </c>
      <c r="J276" s="24" t="str">
        <f aca="false">IF(A276="","",IF(COUNTIF($A$4:A276,A276)=1,INDEX(Chapters!$K$4:$K$203,MATCH(A276,Chapters!$A$4:$A$203,0))+IF(C276="BUY",N(E276),IF(C276="TRIM",-MIN(INDEX(Chapters!$K$4:$K$203,MATCH(A276,Chapters!$A$4:$A$203,0)),ABS(N(I276))*INDEX(Chapters!$H$4:$H$203,MATCH(A276,Chapters!$A$4:$A$203,0))),0)),J275+IF(C276="BUY",N(E276),IF(C276="TRIM",-MIN(J275,ABS(N(I276))*L275),0))))</f>
        <v/>
      </c>
      <c r="K276" s="25" t="str">
        <f aca="false">IF(A276="","",IF(COUNTIF($A$4:A276,A276)=1,INDEX(Chapters!$G$4:$G$203,MATCH(A276,Chapters!$A$4:$A$203,0))+N(I276),K275+N(I276)))</f>
        <v/>
      </c>
      <c r="L276" s="24" t="n">
        <f aca="false">IF(OR(K276="",K276=0),0,J276/K276)</f>
        <v>0</v>
      </c>
      <c r="M276" s="27"/>
    </row>
    <row r="277" customFormat="false" ht="15" hidden="false" customHeight="true" outlineLevel="0" collapsed="false">
      <c r="A277" s="20"/>
      <c r="B277" s="21"/>
      <c r="C277" s="20"/>
      <c r="D277" s="22"/>
      <c r="E277" s="22"/>
      <c r="F277" s="22"/>
      <c r="G277" s="24" t="str">
        <f aca="false">IF(C277="","",E277-F277)</f>
        <v/>
      </c>
      <c r="H277" s="24" t="str">
        <f aca="false">IF(C277="BUY",-E277,IF(C277="TRIM",G277,""))</f>
        <v/>
      </c>
      <c r="I277" s="25" t="str">
        <f aca="false">IF(C277="BUY",IF(OR(D277="",G277=""),"",G277/D277),IF(C277="TRIM",IF(OR(D277="",E277=""),"",-E277/D277),""))</f>
        <v/>
      </c>
      <c r="J277" s="24" t="str">
        <f aca="false">IF(A277="","",IF(COUNTIF($A$4:A277,A277)=1,INDEX(Chapters!$K$4:$K$203,MATCH(A277,Chapters!$A$4:$A$203,0))+IF(C277="BUY",N(E277),IF(C277="TRIM",-MIN(INDEX(Chapters!$K$4:$K$203,MATCH(A277,Chapters!$A$4:$A$203,0)),ABS(N(I277))*INDEX(Chapters!$H$4:$H$203,MATCH(A277,Chapters!$A$4:$A$203,0))),0)),J276+IF(C277="BUY",N(E277),IF(C277="TRIM",-MIN(J276,ABS(N(I277))*L276),0))))</f>
        <v/>
      </c>
      <c r="K277" s="25" t="str">
        <f aca="false">IF(A277="","",IF(COUNTIF($A$4:A277,A277)=1,INDEX(Chapters!$G$4:$G$203,MATCH(A277,Chapters!$A$4:$A$203,0))+N(I277),K276+N(I277)))</f>
        <v/>
      </c>
      <c r="L277" s="24" t="n">
        <f aca="false">IF(OR(K277="",K277=0),0,J277/K277)</f>
        <v>0</v>
      </c>
      <c r="M277" s="27"/>
    </row>
    <row r="278" customFormat="false" ht="15" hidden="false" customHeight="true" outlineLevel="0" collapsed="false">
      <c r="A278" s="20"/>
      <c r="B278" s="21"/>
      <c r="C278" s="20"/>
      <c r="D278" s="22"/>
      <c r="E278" s="22"/>
      <c r="F278" s="22"/>
      <c r="G278" s="24" t="str">
        <f aca="false">IF(C278="","",E278-F278)</f>
        <v/>
      </c>
      <c r="H278" s="24" t="str">
        <f aca="false">IF(C278="BUY",-E278,IF(C278="TRIM",G278,""))</f>
        <v/>
      </c>
      <c r="I278" s="25" t="str">
        <f aca="false">IF(C278="BUY",IF(OR(D278="",G278=""),"",G278/D278),IF(C278="TRIM",IF(OR(D278="",E278=""),"",-E278/D278),""))</f>
        <v/>
      </c>
      <c r="J278" s="24" t="str">
        <f aca="false">IF(A278="","",IF(COUNTIF($A$4:A278,A278)=1,INDEX(Chapters!$K$4:$K$203,MATCH(A278,Chapters!$A$4:$A$203,0))+IF(C278="BUY",N(E278),IF(C278="TRIM",-MIN(INDEX(Chapters!$K$4:$K$203,MATCH(A278,Chapters!$A$4:$A$203,0)),ABS(N(I278))*INDEX(Chapters!$H$4:$H$203,MATCH(A278,Chapters!$A$4:$A$203,0))),0)),J277+IF(C278="BUY",N(E278),IF(C278="TRIM",-MIN(J277,ABS(N(I278))*L277),0))))</f>
        <v/>
      </c>
      <c r="K278" s="25" t="str">
        <f aca="false">IF(A278="","",IF(COUNTIF($A$4:A278,A278)=1,INDEX(Chapters!$G$4:$G$203,MATCH(A278,Chapters!$A$4:$A$203,0))+N(I278),K277+N(I278)))</f>
        <v/>
      </c>
      <c r="L278" s="24" t="n">
        <f aca="false">IF(OR(K278="",K278=0),0,J278/K278)</f>
        <v>0</v>
      </c>
      <c r="M278" s="27"/>
    </row>
    <row r="279" customFormat="false" ht="15" hidden="false" customHeight="true" outlineLevel="0" collapsed="false">
      <c r="A279" s="20"/>
      <c r="B279" s="21"/>
      <c r="C279" s="20"/>
      <c r="D279" s="22"/>
      <c r="E279" s="22"/>
      <c r="F279" s="22"/>
      <c r="G279" s="24" t="str">
        <f aca="false">IF(C279="","",E279-F279)</f>
        <v/>
      </c>
      <c r="H279" s="24" t="str">
        <f aca="false">IF(C279="BUY",-E279,IF(C279="TRIM",G279,""))</f>
        <v/>
      </c>
      <c r="I279" s="25" t="str">
        <f aca="false">IF(C279="BUY",IF(OR(D279="",G279=""),"",G279/D279),IF(C279="TRIM",IF(OR(D279="",E279=""),"",-E279/D279),""))</f>
        <v/>
      </c>
      <c r="J279" s="24" t="str">
        <f aca="false">IF(A279="","",IF(COUNTIF($A$4:A279,A279)=1,INDEX(Chapters!$K$4:$K$203,MATCH(A279,Chapters!$A$4:$A$203,0))+IF(C279="BUY",N(E279),IF(C279="TRIM",-MIN(INDEX(Chapters!$K$4:$K$203,MATCH(A279,Chapters!$A$4:$A$203,0)),ABS(N(I279))*INDEX(Chapters!$H$4:$H$203,MATCH(A279,Chapters!$A$4:$A$203,0))),0)),J278+IF(C279="BUY",N(E279),IF(C279="TRIM",-MIN(J278,ABS(N(I279))*L278),0))))</f>
        <v/>
      </c>
      <c r="K279" s="25" t="str">
        <f aca="false">IF(A279="","",IF(COUNTIF($A$4:A279,A279)=1,INDEX(Chapters!$G$4:$G$203,MATCH(A279,Chapters!$A$4:$A$203,0))+N(I279),K278+N(I279)))</f>
        <v/>
      </c>
      <c r="L279" s="24" t="n">
        <f aca="false">IF(OR(K279="",K279=0),0,J279/K279)</f>
        <v>0</v>
      </c>
      <c r="M279" s="27"/>
    </row>
    <row r="280" customFormat="false" ht="15" hidden="false" customHeight="true" outlineLevel="0" collapsed="false">
      <c r="A280" s="20"/>
      <c r="B280" s="21"/>
      <c r="C280" s="20"/>
      <c r="D280" s="22"/>
      <c r="E280" s="22"/>
      <c r="F280" s="22"/>
      <c r="G280" s="24" t="str">
        <f aca="false">IF(C280="","",E280-F280)</f>
        <v/>
      </c>
      <c r="H280" s="24" t="str">
        <f aca="false">IF(C280="BUY",-E280,IF(C280="TRIM",G280,""))</f>
        <v/>
      </c>
      <c r="I280" s="25" t="str">
        <f aca="false">IF(C280="BUY",IF(OR(D280="",G280=""),"",G280/D280),IF(C280="TRIM",IF(OR(D280="",E280=""),"",-E280/D280),""))</f>
        <v/>
      </c>
      <c r="J280" s="24" t="str">
        <f aca="false">IF(A280="","",IF(COUNTIF($A$4:A280,A280)=1,INDEX(Chapters!$K$4:$K$203,MATCH(A280,Chapters!$A$4:$A$203,0))+IF(C280="BUY",N(E280),IF(C280="TRIM",-MIN(INDEX(Chapters!$K$4:$K$203,MATCH(A280,Chapters!$A$4:$A$203,0)),ABS(N(I280))*INDEX(Chapters!$H$4:$H$203,MATCH(A280,Chapters!$A$4:$A$203,0))),0)),J279+IF(C280="BUY",N(E280),IF(C280="TRIM",-MIN(J279,ABS(N(I280))*L279),0))))</f>
        <v/>
      </c>
      <c r="K280" s="25" t="str">
        <f aca="false">IF(A280="","",IF(COUNTIF($A$4:A280,A280)=1,INDEX(Chapters!$G$4:$G$203,MATCH(A280,Chapters!$A$4:$A$203,0))+N(I280),K279+N(I280)))</f>
        <v/>
      </c>
      <c r="L280" s="24" t="n">
        <f aca="false">IF(OR(K280="",K280=0),0,J280/K280)</f>
        <v>0</v>
      </c>
      <c r="M280" s="27"/>
    </row>
    <row r="281" customFormat="false" ht="15" hidden="false" customHeight="true" outlineLevel="0" collapsed="false">
      <c r="A281" s="20"/>
      <c r="B281" s="21"/>
      <c r="C281" s="20"/>
      <c r="D281" s="22"/>
      <c r="E281" s="22"/>
      <c r="F281" s="22"/>
      <c r="G281" s="24" t="str">
        <f aca="false">IF(C281="","",E281-F281)</f>
        <v/>
      </c>
      <c r="H281" s="24" t="str">
        <f aca="false">IF(C281="BUY",-E281,IF(C281="TRIM",G281,""))</f>
        <v/>
      </c>
      <c r="I281" s="25" t="str">
        <f aca="false">IF(C281="BUY",IF(OR(D281="",G281=""),"",G281/D281),IF(C281="TRIM",IF(OR(D281="",E281=""),"",-E281/D281),""))</f>
        <v/>
      </c>
      <c r="J281" s="24" t="str">
        <f aca="false">IF(A281="","",IF(COUNTIF($A$4:A281,A281)=1,INDEX(Chapters!$K$4:$K$203,MATCH(A281,Chapters!$A$4:$A$203,0))+IF(C281="BUY",N(E281),IF(C281="TRIM",-MIN(INDEX(Chapters!$K$4:$K$203,MATCH(A281,Chapters!$A$4:$A$203,0)),ABS(N(I281))*INDEX(Chapters!$H$4:$H$203,MATCH(A281,Chapters!$A$4:$A$203,0))),0)),J280+IF(C281="BUY",N(E281),IF(C281="TRIM",-MIN(J280,ABS(N(I281))*L280),0))))</f>
        <v/>
      </c>
      <c r="K281" s="25" t="str">
        <f aca="false">IF(A281="","",IF(COUNTIF($A$4:A281,A281)=1,INDEX(Chapters!$G$4:$G$203,MATCH(A281,Chapters!$A$4:$A$203,0))+N(I281),K280+N(I281)))</f>
        <v/>
      </c>
      <c r="L281" s="24" t="n">
        <f aca="false">IF(OR(K281="",K281=0),0,J281/K281)</f>
        <v>0</v>
      </c>
      <c r="M281" s="27"/>
    </row>
    <row r="282" customFormat="false" ht="15" hidden="false" customHeight="true" outlineLevel="0" collapsed="false">
      <c r="A282" s="20"/>
      <c r="B282" s="21"/>
      <c r="C282" s="20"/>
      <c r="D282" s="22"/>
      <c r="E282" s="22"/>
      <c r="F282" s="22"/>
      <c r="G282" s="24" t="str">
        <f aca="false">IF(C282="","",E282-F282)</f>
        <v/>
      </c>
      <c r="H282" s="24" t="str">
        <f aca="false">IF(C282="BUY",-E282,IF(C282="TRIM",G282,""))</f>
        <v/>
      </c>
      <c r="I282" s="25" t="str">
        <f aca="false">IF(C282="BUY",IF(OR(D282="",G282=""),"",G282/D282),IF(C282="TRIM",IF(OR(D282="",E282=""),"",-E282/D282),""))</f>
        <v/>
      </c>
      <c r="J282" s="24" t="str">
        <f aca="false">IF(A282="","",IF(COUNTIF($A$4:A282,A282)=1,INDEX(Chapters!$K$4:$K$203,MATCH(A282,Chapters!$A$4:$A$203,0))+IF(C282="BUY",N(E282),IF(C282="TRIM",-MIN(INDEX(Chapters!$K$4:$K$203,MATCH(A282,Chapters!$A$4:$A$203,0)),ABS(N(I282))*INDEX(Chapters!$H$4:$H$203,MATCH(A282,Chapters!$A$4:$A$203,0))),0)),J281+IF(C282="BUY",N(E282),IF(C282="TRIM",-MIN(J281,ABS(N(I282))*L281),0))))</f>
        <v/>
      </c>
      <c r="K282" s="25" t="str">
        <f aca="false">IF(A282="","",IF(COUNTIF($A$4:A282,A282)=1,INDEX(Chapters!$G$4:$G$203,MATCH(A282,Chapters!$A$4:$A$203,0))+N(I282),K281+N(I282)))</f>
        <v/>
      </c>
      <c r="L282" s="24" t="n">
        <f aca="false">IF(OR(K282="",K282=0),0,J282/K282)</f>
        <v>0</v>
      </c>
      <c r="M282" s="27"/>
    </row>
    <row r="283" customFormat="false" ht="15" hidden="false" customHeight="true" outlineLevel="0" collapsed="false">
      <c r="A283" s="20"/>
      <c r="B283" s="21"/>
      <c r="C283" s="20"/>
      <c r="D283" s="22"/>
      <c r="E283" s="22"/>
      <c r="F283" s="22"/>
      <c r="G283" s="24" t="str">
        <f aca="false">IF(C283="","",E283-F283)</f>
        <v/>
      </c>
      <c r="H283" s="24" t="str">
        <f aca="false">IF(C283="BUY",-E283,IF(C283="TRIM",G283,""))</f>
        <v/>
      </c>
      <c r="I283" s="25" t="str">
        <f aca="false">IF(C283="BUY",IF(OR(D283="",G283=""),"",G283/D283),IF(C283="TRIM",IF(OR(D283="",E283=""),"",-E283/D283),""))</f>
        <v/>
      </c>
      <c r="J283" s="24" t="str">
        <f aca="false">IF(A283="","",IF(COUNTIF($A$4:A283,A283)=1,INDEX(Chapters!$K$4:$K$203,MATCH(A283,Chapters!$A$4:$A$203,0))+IF(C283="BUY",N(E283),IF(C283="TRIM",-MIN(INDEX(Chapters!$K$4:$K$203,MATCH(A283,Chapters!$A$4:$A$203,0)),ABS(N(I283))*INDEX(Chapters!$H$4:$H$203,MATCH(A283,Chapters!$A$4:$A$203,0))),0)),J282+IF(C283="BUY",N(E283),IF(C283="TRIM",-MIN(J282,ABS(N(I283))*L282),0))))</f>
        <v/>
      </c>
      <c r="K283" s="25" t="str">
        <f aca="false">IF(A283="","",IF(COUNTIF($A$4:A283,A283)=1,INDEX(Chapters!$G$4:$G$203,MATCH(A283,Chapters!$A$4:$A$203,0))+N(I283),K282+N(I283)))</f>
        <v/>
      </c>
      <c r="L283" s="24" t="n">
        <f aca="false">IF(OR(K283="",K283=0),0,J283/K283)</f>
        <v>0</v>
      </c>
      <c r="M283" s="27"/>
    </row>
    <row r="284" customFormat="false" ht="15" hidden="false" customHeight="true" outlineLevel="0" collapsed="false">
      <c r="A284" s="20"/>
      <c r="B284" s="21"/>
      <c r="C284" s="20"/>
      <c r="D284" s="22"/>
      <c r="E284" s="22"/>
      <c r="F284" s="22"/>
      <c r="G284" s="24" t="str">
        <f aca="false">IF(C284="","",E284-F284)</f>
        <v/>
      </c>
      <c r="H284" s="24" t="str">
        <f aca="false">IF(C284="BUY",-E284,IF(C284="TRIM",G284,""))</f>
        <v/>
      </c>
      <c r="I284" s="25" t="str">
        <f aca="false">IF(C284="BUY",IF(OR(D284="",G284=""),"",G284/D284),IF(C284="TRIM",IF(OR(D284="",E284=""),"",-E284/D284),""))</f>
        <v/>
      </c>
      <c r="J284" s="24" t="str">
        <f aca="false">IF(A284="","",IF(COUNTIF($A$4:A284,A284)=1,INDEX(Chapters!$K$4:$K$203,MATCH(A284,Chapters!$A$4:$A$203,0))+IF(C284="BUY",N(E284),IF(C284="TRIM",-MIN(INDEX(Chapters!$K$4:$K$203,MATCH(A284,Chapters!$A$4:$A$203,0)),ABS(N(I284))*INDEX(Chapters!$H$4:$H$203,MATCH(A284,Chapters!$A$4:$A$203,0))),0)),J283+IF(C284="BUY",N(E284),IF(C284="TRIM",-MIN(J283,ABS(N(I284))*L283),0))))</f>
        <v/>
      </c>
      <c r="K284" s="25" t="str">
        <f aca="false">IF(A284="","",IF(COUNTIF($A$4:A284,A284)=1,INDEX(Chapters!$G$4:$G$203,MATCH(A284,Chapters!$A$4:$A$203,0))+N(I284),K283+N(I284)))</f>
        <v/>
      </c>
      <c r="L284" s="24" t="n">
        <f aca="false">IF(OR(K284="",K284=0),0,J284/K284)</f>
        <v>0</v>
      </c>
      <c r="M284" s="27"/>
    </row>
    <row r="285" customFormat="false" ht="15" hidden="false" customHeight="true" outlineLevel="0" collapsed="false">
      <c r="A285" s="20"/>
      <c r="B285" s="21"/>
      <c r="C285" s="20"/>
      <c r="D285" s="22"/>
      <c r="E285" s="22"/>
      <c r="F285" s="22"/>
      <c r="G285" s="24" t="str">
        <f aca="false">IF(C285="","",E285-F285)</f>
        <v/>
      </c>
      <c r="H285" s="24" t="str">
        <f aca="false">IF(C285="BUY",-E285,IF(C285="TRIM",G285,""))</f>
        <v/>
      </c>
      <c r="I285" s="25" t="str">
        <f aca="false">IF(C285="BUY",IF(OR(D285="",G285=""),"",G285/D285),IF(C285="TRIM",IF(OR(D285="",E285=""),"",-E285/D285),""))</f>
        <v/>
      </c>
      <c r="J285" s="24" t="str">
        <f aca="false">IF(A285="","",IF(COUNTIF($A$4:A285,A285)=1,INDEX(Chapters!$K$4:$K$203,MATCH(A285,Chapters!$A$4:$A$203,0))+IF(C285="BUY",N(E285),IF(C285="TRIM",-MIN(INDEX(Chapters!$K$4:$K$203,MATCH(A285,Chapters!$A$4:$A$203,0)),ABS(N(I285))*INDEX(Chapters!$H$4:$H$203,MATCH(A285,Chapters!$A$4:$A$203,0))),0)),J284+IF(C285="BUY",N(E285),IF(C285="TRIM",-MIN(J284,ABS(N(I285))*L284),0))))</f>
        <v/>
      </c>
      <c r="K285" s="25" t="str">
        <f aca="false">IF(A285="","",IF(COUNTIF($A$4:A285,A285)=1,INDEX(Chapters!$G$4:$G$203,MATCH(A285,Chapters!$A$4:$A$203,0))+N(I285),K284+N(I285)))</f>
        <v/>
      </c>
      <c r="L285" s="24" t="n">
        <f aca="false">IF(OR(K285="",K285=0),0,J285/K285)</f>
        <v>0</v>
      </c>
      <c r="M285" s="27"/>
    </row>
    <row r="286" customFormat="false" ht="15" hidden="false" customHeight="true" outlineLevel="0" collapsed="false">
      <c r="A286" s="20"/>
      <c r="B286" s="21"/>
      <c r="C286" s="20"/>
      <c r="D286" s="22"/>
      <c r="E286" s="22"/>
      <c r="F286" s="22"/>
      <c r="G286" s="24" t="str">
        <f aca="false">IF(C286="","",E286-F286)</f>
        <v/>
      </c>
      <c r="H286" s="24" t="str">
        <f aca="false">IF(C286="BUY",-E286,IF(C286="TRIM",G286,""))</f>
        <v/>
      </c>
      <c r="I286" s="25" t="str">
        <f aca="false">IF(C286="BUY",IF(OR(D286="",G286=""),"",G286/D286),IF(C286="TRIM",IF(OR(D286="",E286=""),"",-E286/D286),""))</f>
        <v/>
      </c>
      <c r="J286" s="24" t="str">
        <f aca="false">IF(A286="","",IF(COUNTIF($A$4:A286,A286)=1,INDEX(Chapters!$K$4:$K$203,MATCH(A286,Chapters!$A$4:$A$203,0))+IF(C286="BUY",N(E286),IF(C286="TRIM",-MIN(INDEX(Chapters!$K$4:$K$203,MATCH(A286,Chapters!$A$4:$A$203,0)),ABS(N(I286))*INDEX(Chapters!$H$4:$H$203,MATCH(A286,Chapters!$A$4:$A$203,0))),0)),J285+IF(C286="BUY",N(E286),IF(C286="TRIM",-MIN(J285,ABS(N(I286))*L285),0))))</f>
        <v/>
      </c>
      <c r="K286" s="25" t="str">
        <f aca="false">IF(A286="","",IF(COUNTIF($A$4:A286,A286)=1,INDEX(Chapters!$G$4:$G$203,MATCH(A286,Chapters!$A$4:$A$203,0))+N(I286),K285+N(I286)))</f>
        <v/>
      </c>
      <c r="L286" s="24" t="n">
        <f aca="false">IF(OR(K286="",K286=0),0,J286/K286)</f>
        <v>0</v>
      </c>
      <c r="M286" s="27"/>
    </row>
    <row r="287" customFormat="false" ht="15" hidden="false" customHeight="true" outlineLevel="0" collapsed="false">
      <c r="A287" s="20"/>
      <c r="B287" s="21"/>
      <c r="C287" s="20"/>
      <c r="D287" s="22"/>
      <c r="E287" s="22"/>
      <c r="F287" s="22"/>
      <c r="G287" s="24" t="str">
        <f aca="false">IF(C287="","",E287-F287)</f>
        <v/>
      </c>
      <c r="H287" s="24" t="str">
        <f aca="false">IF(C287="BUY",-E287,IF(C287="TRIM",G287,""))</f>
        <v/>
      </c>
      <c r="I287" s="25" t="str">
        <f aca="false">IF(C287="BUY",IF(OR(D287="",G287=""),"",G287/D287),IF(C287="TRIM",IF(OR(D287="",E287=""),"",-E287/D287),""))</f>
        <v/>
      </c>
      <c r="J287" s="24" t="str">
        <f aca="false">IF(A287="","",IF(COUNTIF($A$4:A287,A287)=1,INDEX(Chapters!$K$4:$K$203,MATCH(A287,Chapters!$A$4:$A$203,0))+IF(C287="BUY",N(E287),IF(C287="TRIM",-MIN(INDEX(Chapters!$K$4:$K$203,MATCH(A287,Chapters!$A$4:$A$203,0)),ABS(N(I287))*INDEX(Chapters!$H$4:$H$203,MATCH(A287,Chapters!$A$4:$A$203,0))),0)),J286+IF(C287="BUY",N(E287),IF(C287="TRIM",-MIN(J286,ABS(N(I287))*L286),0))))</f>
        <v/>
      </c>
      <c r="K287" s="25" t="str">
        <f aca="false">IF(A287="","",IF(COUNTIF($A$4:A287,A287)=1,INDEX(Chapters!$G$4:$G$203,MATCH(A287,Chapters!$A$4:$A$203,0))+N(I287),K286+N(I287)))</f>
        <v/>
      </c>
      <c r="L287" s="24" t="n">
        <f aca="false">IF(OR(K287="",K287=0),0,J287/K287)</f>
        <v>0</v>
      </c>
      <c r="M287" s="27"/>
    </row>
    <row r="288" customFormat="false" ht="15" hidden="false" customHeight="true" outlineLevel="0" collapsed="false">
      <c r="A288" s="20"/>
      <c r="B288" s="21"/>
      <c r="C288" s="20"/>
      <c r="D288" s="22"/>
      <c r="E288" s="22"/>
      <c r="F288" s="22"/>
      <c r="G288" s="24" t="str">
        <f aca="false">IF(C288="","",E288-F288)</f>
        <v/>
      </c>
      <c r="H288" s="24" t="str">
        <f aca="false">IF(C288="BUY",-E288,IF(C288="TRIM",G288,""))</f>
        <v/>
      </c>
      <c r="I288" s="25" t="str">
        <f aca="false">IF(C288="BUY",IF(OR(D288="",G288=""),"",G288/D288),IF(C288="TRIM",IF(OR(D288="",E288=""),"",-E288/D288),""))</f>
        <v/>
      </c>
      <c r="J288" s="24" t="str">
        <f aca="false">IF(A288="","",IF(COUNTIF($A$4:A288,A288)=1,INDEX(Chapters!$K$4:$K$203,MATCH(A288,Chapters!$A$4:$A$203,0))+IF(C288="BUY",N(E288),IF(C288="TRIM",-MIN(INDEX(Chapters!$K$4:$K$203,MATCH(A288,Chapters!$A$4:$A$203,0)),ABS(N(I288))*INDEX(Chapters!$H$4:$H$203,MATCH(A288,Chapters!$A$4:$A$203,0))),0)),J287+IF(C288="BUY",N(E288),IF(C288="TRIM",-MIN(J287,ABS(N(I288))*L287),0))))</f>
        <v/>
      </c>
      <c r="K288" s="25" t="str">
        <f aca="false">IF(A288="","",IF(COUNTIF($A$4:A288,A288)=1,INDEX(Chapters!$G$4:$G$203,MATCH(A288,Chapters!$A$4:$A$203,0))+N(I288),K287+N(I288)))</f>
        <v/>
      </c>
      <c r="L288" s="24" t="n">
        <f aca="false">IF(OR(K288="",K288=0),0,J288/K288)</f>
        <v>0</v>
      </c>
      <c r="M288" s="27"/>
    </row>
    <row r="289" customFormat="false" ht="15" hidden="false" customHeight="true" outlineLevel="0" collapsed="false">
      <c r="A289" s="20"/>
      <c r="B289" s="21"/>
      <c r="C289" s="20"/>
      <c r="D289" s="22"/>
      <c r="E289" s="22"/>
      <c r="F289" s="22"/>
      <c r="G289" s="24" t="str">
        <f aca="false">IF(C289="","",E289-F289)</f>
        <v/>
      </c>
      <c r="H289" s="24" t="str">
        <f aca="false">IF(C289="BUY",-E289,IF(C289="TRIM",G289,""))</f>
        <v/>
      </c>
      <c r="I289" s="25" t="str">
        <f aca="false">IF(C289="BUY",IF(OR(D289="",G289=""),"",G289/D289),IF(C289="TRIM",IF(OR(D289="",E289=""),"",-E289/D289),""))</f>
        <v/>
      </c>
      <c r="J289" s="24" t="str">
        <f aca="false">IF(A289="","",IF(COUNTIF($A$4:A289,A289)=1,INDEX(Chapters!$K$4:$K$203,MATCH(A289,Chapters!$A$4:$A$203,0))+IF(C289="BUY",N(E289),IF(C289="TRIM",-MIN(INDEX(Chapters!$K$4:$K$203,MATCH(A289,Chapters!$A$4:$A$203,0)),ABS(N(I289))*INDEX(Chapters!$H$4:$H$203,MATCH(A289,Chapters!$A$4:$A$203,0))),0)),J288+IF(C289="BUY",N(E289),IF(C289="TRIM",-MIN(J288,ABS(N(I289))*L288),0))))</f>
        <v/>
      </c>
      <c r="K289" s="25" t="str">
        <f aca="false">IF(A289="","",IF(COUNTIF($A$4:A289,A289)=1,INDEX(Chapters!$G$4:$G$203,MATCH(A289,Chapters!$A$4:$A$203,0))+N(I289),K288+N(I289)))</f>
        <v/>
      </c>
      <c r="L289" s="24" t="n">
        <f aca="false">IF(OR(K289="",K289=0),0,J289/K289)</f>
        <v>0</v>
      </c>
      <c r="M289" s="27"/>
    </row>
    <row r="290" customFormat="false" ht="15" hidden="false" customHeight="true" outlineLevel="0" collapsed="false">
      <c r="A290" s="20"/>
      <c r="B290" s="21"/>
      <c r="C290" s="20"/>
      <c r="D290" s="22"/>
      <c r="E290" s="22"/>
      <c r="F290" s="22"/>
      <c r="G290" s="24" t="str">
        <f aca="false">IF(C290="","",E290-F290)</f>
        <v/>
      </c>
      <c r="H290" s="24" t="str">
        <f aca="false">IF(C290="BUY",-E290,IF(C290="TRIM",G290,""))</f>
        <v/>
      </c>
      <c r="I290" s="25" t="str">
        <f aca="false">IF(C290="BUY",IF(OR(D290="",G290=""),"",G290/D290),IF(C290="TRIM",IF(OR(D290="",E290=""),"",-E290/D290),""))</f>
        <v/>
      </c>
      <c r="J290" s="24" t="str">
        <f aca="false">IF(A290="","",IF(COUNTIF($A$4:A290,A290)=1,INDEX(Chapters!$K$4:$K$203,MATCH(A290,Chapters!$A$4:$A$203,0))+IF(C290="BUY",N(E290),IF(C290="TRIM",-MIN(INDEX(Chapters!$K$4:$K$203,MATCH(A290,Chapters!$A$4:$A$203,0)),ABS(N(I290))*INDEX(Chapters!$H$4:$H$203,MATCH(A290,Chapters!$A$4:$A$203,0))),0)),J289+IF(C290="BUY",N(E290),IF(C290="TRIM",-MIN(J289,ABS(N(I290))*L289),0))))</f>
        <v/>
      </c>
      <c r="K290" s="25" t="str">
        <f aca="false">IF(A290="","",IF(COUNTIF($A$4:A290,A290)=1,INDEX(Chapters!$G$4:$G$203,MATCH(A290,Chapters!$A$4:$A$203,0))+N(I290),K289+N(I290)))</f>
        <v/>
      </c>
      <c r="L290" s="24" t="n">
        <f aca="false">IF(OR(K290="",K290=0),0,J290/K290)</f>
        <v>0</v>
      </c>
      <c r="M290" s="27"/>
    </row>
    <row r="291" customFormat="false" ht="15" hidden="false" customHeight="true" outlineLevel="0" collapsed="false">
      <c r="A291" s="20"/>
      <c r="B291" s="21"/>
      <c r="C291" s="20"/>
      <c r="D291" s="22"/>
      <c r="E291" s="22"/>
      <c r="F291" s="22"/>
      <c r="G291" s="24" t="str">
        <f aca="false">IF(C291="","",E291-F291)</f>
        <v/>
      </c>
      <c r="H291" s="24" t="str">
        <f aca="false">IF(C291="BUY",-E291,IF(C291="TRIM",G291,""))</f>
        <v/>
      </c>
      <c r="I291" s="25" t="str">
        <f aca="false">IF(C291="BUY",IF(OR(D291="",G291=""),"",G291/D291),IF(C291="TRIM",IF(OR(D291="",E291=""),"",-E291/D291),""))</f>
        <v/>
      </c>
      <c r="J291" s="24" t="str">
        <f aca="false">IF(A291="","",IF(COUNTIF($A$4:A291,A291)=1,INDEX(Chapters!$K$4:$K$203,MATCH(A291,Chapters!$A$4:$A$203,0))+IF(C291="BUY",N(E291),IF(C291="TRIM",-MIN(INDEX(Chapters!$K$4:$K$203,MATCH(A291,Chapters!$A$4:$A$203,0)),ABS(N(I291))*INDEX(Chapters!$H$4:$H$203,MATCH(A291,Chapters!$A$4:$A$203,0))),0)),J290+IF(C291="BUY",N(E291),IF(C291="TRIM",-MIN(J290,ABS(N(I291))*L290),0))))</f>
        <v/>
      </c>
      <c r="K291" s="25" t="str">
        <f aca="false">IF(A291="","",IF(COUNTIF($A$4:A291,A291)=1,INDEX(Chapters!$G$4:$G$203,MATCH(A291,Chapters!$A$4:$A$203,0))+N(I291),K290+N(I291)))</f>
        <v/>
      </c>
      <c r="L291" s="24" t="n">
        <f aca="false">IF(OR(K291="",K291=0),0,J291/K291)</f>
        <v>0</v>
      </c>
      <c r="M291" s="27"/>
    </row>
    <row r="292" customFormat="false" ht="15" hidden="false" customHeight="true" outlineLevel="0" collapsed="false">
      <c r="A292" s="20"/>
      <c r="B292" s="21"/>
      <c r="C292" s="20"/>
      <c r="D292" s="22"/>
      <c r="E292" s="22"/>
      <c r="F292" s="22"/>
      <c r="G292" s="24" t="str">
        <f aca="false">IF(C292="","",E292-F292)</f>
        <v/>
      </c>
      <c r="H292" s="24" t="str">
        <f aca="false">IF(C292="BUY",-E292,IF(C292="TRIM",G292,""))</f>
        <v/>
      </c>
      <c r="I292" s="25" t="str">
        <f aca="false">IF(C292="BUY",IF(OR(D292="",G292=""),"",G292/D292),IF(C292="TRIM",IF(OR(D292="",E292=""),"",-E292/D292),""))</f>
        <v/>
      </c>
      <c r="J292" s="24" t="str">
        <f aca="false">IF(A292="","",IF(COUNTIF($A$4:A292,A292)=1,INDEX(Chapters!$K$4:$K$203,MATCH(A292,Chapters!$A$4:$A$203,0))+IF(C292="BUY",N(E292),IF(C292="TRIM",-MIN(INDEX(Chapters!$K$4:$K$203,MATCH(A292,Chapters!$A$4:$A$203,0)),ABS(N(I292))*INDEX(Chapters!$H$4:$H$203,MATCH(A292,Chapters!$A$4:$A$203,0))),0)),J291+IF(C292="BUY",N(E292),IF(C292="TRIM",-MIN(J291,ABS(N(I292))*L291),0))))</f>
        <v/>
      </c>
      <c r="K292" s="25" t="str">
        <f aca="false">IF(A292="","",IF(COUNTIF($A$4:A292,A292)=1,INDEX(Chapters!$G$4:$G$203,MATCH(A292,Chapters!$A$4:$A$203,0))+N(I292),K291+N(I292)))</f>
        <v/>
      </c>
      <c r="L292" s="24" t="n">
        <f aca="false">IF(OR(K292="",K292=0),0,J292/K292)</f>
        <v>0</v>
      </c>
      <c r="M292" s="27"/>
    </row>
    <row r="293" customFormat="false" ht="15" hidden="false" customHeight="true" outlineLevel="0" collapsed="false">
      <c r="A293" s="20"/>
      <c r="B293" s="21"/>
      <c r="C293" s="20"/>
      <c r="D293" s="22"/>
      <c r="E293" s="22"/>
      <c r="F293" s="22"/>
      <c r="G293" s="24" t="str">
        <f aca="false">IF(C293="","",E293-F293)</f>
        <v/>
      </c>
      <c r="H293" s="24" t="str">
        <f aca="false">IF(C293="BUY",-E293,IF(C293="TRIM",G293,""))</f>
        <v/>
      </c>
      <c r="I293" s="25" t="str">
        <f aca="false">IF(C293="BUY",IF(OR(D293="",G293=""),"",G293/D293),IF(C293="TRIM",IF(OR(D293="",E293=""),"",-E293/D293),""))</f>
        <v/>
      </c>
      <c r="J293" s="24" t="str">
        <f aca="false">IF(A293="","",IF(COUNTIF($A$4:A293,A293)=1,INDEX(Chapters!$K$4:$K$203,MATCH(A293,Chapters!$A$4:$A$203,0))+IF(C293="BUY",N(E293),IF(C293="TRIM",-MIN(INDEX(Chapters!$K$4:$K$203,MATCH(A293,Chapters!$A$4:$A$203,0)),ABS(N(I293))*INDEX(Chapters!$H$4:$H$203,MATCH(A293,Chapters!$A$4:$A$203,0))),0)),J292+IF(C293="BUY",N(E293),IF(C293="TRIM",-MIN(J292,ABS(N(I293))*L292),0))))</f>
        <v/>
      </c>
      <c r="K293" s="25" t="str">
        <f aca="false">IF(A293="","",IF(COUNTIF($A$4:A293,A293)=1,INDEX(Chapters!$G$4:$G$203,MATCH(A293,Chapters!$A$4:$A$203,0))+N(I293),K292+N(I293)))</f>
        <v/>
      </c>
      <c r="L293" s="24" t="n">
        <f aca="false">IF(OR(K293="",K293=0),0,J293/K293)</f>
        <v>0</v>
      </c>
      <c r="M293" s="27"/>
    </row>
    <row r="294" customFormat="false" ht="15" hidden="false" customHeight="true" outlineLevel="0" collapsed="false">
      <c r="A294" s="20"/>
      <c r="B294" s="21"/>
      <c r="C294" s="20"/>
      <c r="D294" s="22"/>
      <c r="E294" s="22"/>
      <c r="F294" s="22"/>
      <c r="G294" s="24" t="str">
        <f aca="false">IF(C294="","",E294-F294)</f>
        <v/>
      </c>
      <c r="H294" s="24" t="str">
        <f aca="false">IF(C294="BUY",-E294,IF(C294="TRIM",G294,""))</f>
        <v/>
      </c>
      <c r="I294" s="25" t="str">
        <f aca="false">IF(C294="BUY",IF(OR(D294="",G294=""),"",G294/D294),IF(C294="TRIM",IF(OR(D294="",E294=""),"",-E294/D294),""))</f>
        <v/>
      </c>
      <c r="J294" s="24" t="str">
        <f aca="false">IF(A294="","",IF(COUNTIF($A$4:A294,A294)=1,INDEX(Chapters!$K$4:$K$203,MATCH(A294,Chapters!$A$4:$A$203,0))+IF(C294="BUY",N(E294),IF(C294="TRIM",-MIN(INDEX(Chapters!$K$4:$K$203,MATCH(A294,Chapters!$A$4:$A$203,0)),ABS(N(I294))*INDEX(Chapters!$H$4:$H$203,MATCH(A294,Chapters!$A$4:$A$203,0))),0)),J293+IF(C294="BUY",N(E294),IF(C294="TRIM",-MIN(J293,ABS(N(I294))*L293),0))))</f>
        <v/>
      </c>
      <c r="K294" s="25" t="str">
        <f aca="false">IF(A294="","",IF(COUNTIF($A$4:A294,A294)=1,INDEX(Chapters!$G$4:$G$203,MATCH(A294,Chapters!$A$4:$A$203,0))+N(I294),K293+N(I294)))</f>
        <v/>
      </c>
      <c r="L294" s="24" t="n">
        <f aca="false">IF(OR(K294="",K294=0),0,J294/K294)</f>
        <v>0</v>
      </c>
      <c r="M294" s="27"/>
    </row>
    <row r="295" customFormat="false" ht="15" hidden="false" customHeight="true" outlineLevel="0" collapsed="false">
      <c r="A295" s="20"/>
      <c r="B295" s="21"/>
      <c r="C295" s="20"/>
      <c r="D295" s="22"/>
      <c r="E295" s="22"/>
      <c r="F295" s="22"/>
      <c r="G295" s="24" t="str">
        <f aca="false">IF(C295="","",E295-F295)</f>
        <v/>
      </c>
      <c r="H295" s="24" t="str">
        <f aca="false">IF(C295="BUY",-E295,IF(C295="TRIM",G295,""))</f>
        <v/>
      </c>
      <c r="I295" s="25" t="str">
        <f aca="false">IF(C295="BUY",IF(OR(D295="",G295=""),"",G295/D295),IF(C295="TRIM",IF(OR(D295="",E295=""),"",-E295/D295),""))</f>
        <v/>
      </c>
      <c r="J295" s="24" t="str">
        <f aca="false">IF(A295="","",IF(COUNTIF($A$4:A295,A295)=1,INDEX(Chapters!$K$4:$K$203,MATCH(A295,Chapters!$A$4:$A$203,0))+IF(C295="BUY",N(E295),IF(C295="TRIM",-MIN(INDEX(Chapters!$K$4:$K$203,MATCH(A295,Chapters!$A$4:$A$203,0)),ABS(N(I295))*INDEX(Chapters!$H$4:$H$203,MATCH(A295,Chapters!$A$4:$A$203,0))),0)),J294+IF(C295="BUY",N(E295),IF(C295="TRIM",-MIN(J294,ABS(N(I295))*L294),0))))</f>
        <v/>
      </c>
      <c r="K295" s="25" t="str">
        <f aca="false">IF(A295="","",IF(COUNTIF($A$4:A295,A295)=1,INDEX(Chapters!$G$4:$G$203,MATCH(A295,Chapters!$A$4:$A$203,0))+N(I295),K294+N(I295)))</f>
        <v/>
      </c>
      <c r="L295" s="24" t="n">
        <f aca="false">IF(OR(K295="",K295=0),0,J295/K295)</f>
        <v>0</v>
      </c>
      <c r="M295" s="27"/>
    </row>
    <row r="296" customFormat="false" ht="15" hidden="false" customHeight="true" outlineLevel="0" collapsed="false">
      <c r="A296" s="20"/>
      <c r="B296" s="21"/>
      <c r="C296" s="20"/>
      <c r="D296" s="22"/>
      <c r="E296" s="22"/>
      <c r="F296" s="22"/>
      <c r="G296" s="24" t="str">
        <f aca="false">IF(C296="","",E296-F296)</f>
        <v/>
      </c>
      <c r="H296" s="24" t="str">
        <f aca="false">IF(C296="BUY",-E296,IF(C296="TRIM",G296,""))</f>
        <v/>
      </c>
      <c r="I296" s="25" t="str">
        <f aca="false">IF(C296="BUY",IF(OR(D296="",G296=""),"",G296/D296),IF(C296="TRIM",IF(OR(D296="",E296=""),"",-E296/D296),""))</f>
        <v/>
      </c>
      <c r="J296" s="24" t="str">
        <f aca="false">IF(A296="","",IF(COUNTIF($A$4:A296,A296)=1,INDEX(Chapters!$K$4:$K$203,MATCH(A296,Chapters!$A$4:$A$203,0))+IF(C296="BUY",N(E296),IF(C296="TRIM",-MIN(INDEX(Chapters!$K$4:$K$203,MATCH(A296,Chapters!$A$4:$A$203,0)),ABS(N(I296))*INDEX(Chapters!$H$4:$H$203,MATCH(A296,Chapters!$A$4:$A$203,0))),0)),J295+IF(C296="BUY",N(E296),IF(C296="TRIM",-MIN(J295,ABS(N(I296))*L295),0))))</f>
        <v/>
      </c>
      <c r="K296" s="25" t="str">
        <f aca="false">IF(A296="","",IF(COUNTIF($A$4:A296,A296)=1,INDEX(Chapters!$G$4:$G$203,MATCH(A296,Chapters!$A$4:$A$203,0))+N(I296),K295+N(I296)))</f>
        <v/>
      </c>
      <c r="L296" s="24" t="n">
        <f aca="false">IF(OR(K296="",K296=0),0,J296/K296)</f>
        <v>0</v>
      </c>
      <c r="M296" s="27"/>
    </row>
    <row r="297" customFormat="false" ht="15" hidden="false" customHeight="true" outlineLevel="0" collapsed="false">
      <c r="A297" s="20"/>
      <c r="B297" s="21"/>
      <c r="C297" s="20"/>
      <c r="D297" s="22"/>
      <c r="E297" s="22"/>
      <c r="F297" s="22"/>
      <c r="G297" s="24" t="str">
        <f aca="false">IF(C297="","",E297-F297)</f>
        <v/>
      </c>
      <c r="H297" s="24" t="str">
        <f aca="false">IF(C297="BUY",-E297,IF(C297="TRIM",G297,""))</f>
        <v/>
      </c>
      <c r="I297" s="25" t="str">
        <f aca="false">IF(C297="BUY",IF(OR(D297="",G297=""),"",G297/D297),IF(C297="TRIM",IF(OR(D297="",E297=""),"",-E297/D297),""))</f>
        <v/>
      </c>
      <c r="J297" s="24" t="str">
        <f aca="false">IF(A297="","",IF(COUNTIF($A$4:A297,A297)=1,INDEX(Chapters!$K$4:$K$203,MATCH(A297,Chapters!$A$4:$A$203,0))+IF(C297="BUY",N(E297),IF(C297="TRIM",-MIN(INDEX(Chapters!$K$4:$K$203,MATCH(A297,Chapters!$A$4:$A$203,0)),ABS(N(I297))*INDEX(Chapters!$H$4:$H$203,MATCH(A297,Chapters!$A$4:$A$203,0))),0)),J296+IF(C297="BUY",N(E297),IF(C297="TRIM",-MIN(J296,ABS(N(I297))*L296),0))))</f>
        <v/>
      </c>
      <c r="K297" s="25" t="str">
        <f aca="false">IF(A297="","",IF(COUNTIF($A$4:A297,A297)=1,INDEX(Chapters!$G$4:$G$203,MATCH(A297,Chapters!$A$4:$A$203,0))+N(I297),K296+N(I297)))</f>
        <v/>
      </c>
      <c r="L297" s="24" t="n">
        <f aca="false">IF(OR(K297="",K297=0),0,J297/K297)</f>
        <v>0</v>
      </c>
      <c r="M297" s="27"/>
    </row>
    <row r="298" customFormat="false" ht="15" hidden="false" customHeight="true" outlineLevel="0" collapsed="false">
      <c r="A298" s="20"/>
      <c r="B298" s="21"/>
      <c r="C298" s="20"/>
      <c r="D298" s="22"/>
      <c r="E298" s="22"/>
      <c r="F298" s="22"/>
      <c r="G298" s="24" t="str">
        <f aca="false">IF(C298="","",E298-F298)</f>
        <v/>
      </c>
      <c r="H298" s="24" t="str">
        <f aca="false">IF(C298="BUY",-E298,IF(C298="TRIM",G298,""))</f>
        <v/>
      </c>
      <c r="I298" s="25" t="str">
        <f aca="false">IF(C298="BUY",IF(OR(D298="",G298=""),"",G298/D298),IF(C298="TRIM",IF(OR(D298="",E298=""),"",-E298/D298),""))</f>
        <v/>
      </c>
      <c r="J298" s="24" t="str">
        <f aca="false">IF(A298="","",IF(COUNTIF($A$4:A298,A298)=1,INDEX(Chapters!$K$4:$K$203,MATCH(A298,Chapters!$A$4:$A$203,0))+IF(C298="BUY",N(E298),IF(C298="TRIM",-MIN(INDEX(Chapters!$K$4:$K$203,MATCH(A298,Chapters!$A$4:$A$203,0)),ABS(N(I298))*INDEX(Chapters!$H$4:$H$203,MATCH(A298,Chapters!$A$4:$A$203,0))),0)),J297+IF(C298="BUY",N(E298),IF(C298="TRIM",-MIN(J297,ABS(N(I298))*L297),0))))</f>
        <v/>
      </c>
      <c r="K298" s="25" t="str">
        <f aca="false">IF(A298="","",IF(COUNTIF($A$4:A298,A298)=1,INDEX(Chapters!$G$4:$G$203,MATCH(A298,Chapters!$A$4:$A$203,0))+N(I298),K297+N(I298)))</f>
        <v/>
      </c>
      <c r="L298" s="24" t="n">
        <f aca="false">IF(OR(K298="",K298=0),0,J298/K298)</f>
        <v>0</v>
      </c>
      <c r="M298" s="27"/>
    </row>
    <row r="299" customFormat="false" ht="15" hidden="false" customHeight="true" outlineLevel="0" collapsed="false">
      <c r="A299" s="20"/>
      <c r="B299" s="21"/>
      <c r="C299" s="20"/>
      <c r="D299" s="22"/>
      <c r="E299" s="22"/>
      <c r="F299" s="22"/>
      <c r="G299" s="24" t="str">
        <f aca="false">IF(C299="","",E299-F299)</f>
        <v/>
      </c>
      <c r="H299" s="24" t="str">
        <f aca="false">IF(C299="BUY",-E299,IF(C299="TRIM",G299,""))</f>
        <v/>
      </c>
      <c r="I299" s="25" t="str">
        <f aca="false">IF(C299="BUY",IF(OR(D299="",G299=""),"",G299/D299),IF(C299="TRIM",IF(OR(D299="",E299=""),"",-E299/D299),""))</f>
        <v/>
      </c>
      <c r="J299" s="24" t="str">
        <f aca="false">IF(A299="","",IF(COUNTIF($A$4:A299,A299)=1,INDEX(Chapters!$K$4:$K$203,MATCH(A299,Chapters!$A$4:$A$203,0))+IF(C299="BUY",N(E299),IF(C299="TRIM",-MIN(INDEX(Chapters!$K$4:$K$203,MATCH(A299,Chapters!$A$4:$A$203,0)),ABS(N(I299))*INDEX(Chapters!$H$4:$H$203,MATCH(A299,Chapters!$A$4:$A$203,0))),0)),J298+IF(C299="BUY",N(E299),IF(C299="TRIM",-MIN(J298,ABS(N(I299))*L298),0))))</f>
        <v/>
      </c>
      <c r="K299" s="25" t="str">
        <f aca="false">IF(A299="","",IF(COUNTIF($A$4:A299,A299)=1,INDEX(Chapters!$G$4:$G$203,MATCH(A299,Chapters!$A$4:$A$203,0))+N(I299),K298+N(I299)))</f>
        <v/>
      </c>
      <c r="L299" s="24" t="n">
        <f aca="false">IF(OR(K299="",K299=0),0,J299/K299)</f>
        <v>0</v>
      </c>
      <c r="M299" s="27"/>
    </row>
    <row r="300" customFormat="false" ht="15" hidden="false" customHeight="true" outlineLevel="0" collapsed="false">
      <c r="A300" s="20"/>
      <c r="B300" s="21"/>
      <c r="C300" s="20"/>
      <c r="D300" s="22"/>
      <c r="E300" s="22"/>
      <c r="F300" s="22"/>
      <c r="G300" s="24" t="str">
        <f aca="false">IF(C300="","",E300-F300)</f>
        <v/>
      </c>
      <c r="H300" s="24" t="str">
        <f aca="false">IF(C300="BUY",-E300,IF(C300="TRIM",G300,""))</f>
        <v/>
      </c>
      <c r="I300" s="25" t="str">
        <f aca="false">IF(C300="BUY",IF(OR(D300="",G300=""),"",G300/D300),IF(C300="TRIM",IF(OR(D300="",E300=""),"",-E300/D300),""))</f>
        <v/>
      </c>
      <c r="J300" s="24" t="str">
        <f aca="false">IF(A300="","",IF(COUNTIF($A$4:A300,A300)=1,INDEX(Chapters!$K$4:$K$203,MATCH(A300,Chapters!$A$4:$A$203,0))+IF(C300="BUY",N(E300),IF(C300="TRIM",-MIN(INDEX(Chapters!$K$4:$K$203,MATCH(A300,Chapters!$A$4:$A$203,0)),ABS(N(I300))*INDEX(Chapters!$H$4:$H$203,MATCH(A300,Chapters!$A$4:$A$203,0))),0)),J299+IF(C300="BUY",N(E300),IF(C300="TRIM",-MIN(J299,ABS(N(I300))*L299),0))))</f>
        <v/>
      </c>
      <c r="K300" s="25" t="str">
        <f aca="false">IF(A300="","",IF(COUNTIF($A$4:A300,A300)=1,INDEX(Chapters!$G$4:$G$203,MATCH(A300,Chapters!$A$4:$A$203,0))+N(I300),K299+N(I300)))</f>
        <v/>
      </c>
      <c r="L300" s="24" t="n">
        <f aca="false">IF(OR(K300="",K300=0),0,J300/K300)</f>
        <v>0</v>
      </c>
      <c r="M300" s="27"/>
    </row>
    <row r="301" customFormat="false" ht="15" hidden="false" customHeight="true" outlineLevel="0" collapsed="false">
      <c r="A301" s="20"/>
      <c r="B301" s="21"/>
      <c r="C301" s="20"/>
      <c r="D301" s="22"/>
      <c r="E301" s="22"/>
      <c r="F301" s="22"/>
      <c r="G301" s="24" t="str">
        <f aca="false">IF(C301="","",E301-F301)</f>
        <v/>
      </c>
      <c r="H301" s="24" t="str">
        <f aca="false">IF(C301="BUY",-E301,IF(C301="TRIM",G301,""))</f>
        <v/>
      </c>
      <c r="I301" s="25" t="str">
        <f aca="false">IF(C301="BUY",IF(OR(D301="",G301=""),"",G301/D301),IF(C301="TRIM",IF(OR(D301="",E301=""),"",-E301/D301),""))</f>
        <v/>
      </c>
      <c r="J301" s="24" t="str">
        <f aca="false">IF(A301="","",IF(COUNTIF($A$4:A301,A301)=1,INDEX(Chapters!$K$4:$K$203,MATCH(A301,Chapters!$A$4:$A$203,0))+IF(C301="BUY",N(E301),IF(C301="TRIM",-MIN(INDEX(Chapters!$K$4:$K$203,MATCH(A301,Chapters!$A$4:$A$203,0)),ABS(N(I301))*INDEX(Chapters!$H$4:$H$203,MATCH(A301,Chapters!$A$4:$A$203,0))),0)),J300+IF(C301="BUY",N(E301),IF(C301="TRIM",-MIN(J300,ABS(N(I301))*L300),0))))</f>
        <v/>
      </c>
      <c r="K301" s="25" t="str">
        <f aca="false">IF(A301="","",IF(COUNTIF($A$4:A301,A301)=1,INDEX(Chapters!$G$4:$G$203,MATCH(A301,Chapters!$A$4:$A$203,0))+N(I301),K300+N(I301)))</f>
        <v/>
      </c>
      <c r="L301" s="24" t="n">
        <f aca="false">IF(OR(K301="",K301=0),0,J301/K301)</f>
        <v>0</v>
      </c>
      <c r="M301" s="27"/>
    </row>
    <row r="302" customFormat="false" ht="15" hidden="false" customHeight="true" outlineLevel="0" collapsed="false">
      <c r="A302" s="20"/>
      <c r="B302" s="21"/>
      <c r="C302" s="20"/>
      <c r="D302" s="22"/>
      <c r="E302" s="22"/>
      <c r="F302" s="22"/>
      <c r="G302" s="24" t="str">
        <f aca="false">IF(C302="","",E302-F302)</f>
        <v/>
      </c>
      <c r="H302" s="24" t="str">
        <f aca="false">IF(C302="BUY",-E302,IF(C302="TRIM",G302,""))</f>
        <v/>
      </c>
      <c r="I302" s="25" t="str">
        <f aca="false">IF(C302="BUY",IF(OR(D302="",G302=""),"",G302/D302),IF(C302="TRIM",IF(OR(D302="",E302=""),"",-E302/D302),""))</f>
        <v/>
      </c>
      <c r="J302" s="24" t="str">
        <f aca="false">IF(A302="","",IF(COUNTIF($A$4:A302,A302)=1,INDEX(Chapters!$K$4:$K$203,MATCH(A302,Chapters!$A$4:$A$203,0))+IF(C302="BUY",N(E302),IF(C302="TRIM",-MIN(INDEX(Chapters!$K$4:$K$203,MATCH(A302,Chapters!$A$4:$A$203,0)),ABS(N(I302))*INDEX(Chapters!$H$4:$H$203,MATCH(A302,Chapters!$A$4:$A$203,0))),0)),J301+IF(C302="BUY",N(E302),IF(C302="TRIM",-MIN(J301,ABS(N(I302))*L301),0))))</f>
        <v/>
      </c>
      <c r="K302" s="25" t="str">
        <f aca="false">IF(A302="","",IF(COUNTIF($A$4:A302,A302)=1,INDEX(Chapters!$G$4:$G$203,MATCH(A302,Chapters!$A$4:$A$203,0))+N(I302),K301+N(I302)))</f>
        <v/>
      </c>
      <c r="L302" s="24" t="n">
        <f aca="false">IF(OR(K302="",K302=0),0,J302/K302)</f>
        <v>0</v>
      </c>
      <c r="M302" s="27"/>
    </row>
    <row r="303" customFormat="false" ht="15" hidden="false" customHeight="true" outlineLevel="0" collapsed="false">
      <c r="A303" s="20"/>
      <c r="B303" s="21"/>
      <c r="C303" s="20"/>
      <c r="D303" s="22"/>
      <c r="E303" s="22"/>
      <c r="F303" s="22"/>
      <c r="G303" s="24" t="str">
        <f aca="false">IF(C303="","",E303-F303)</f>
        <v/>
      </c>
      <c r="H303" s="24" t="str">
        <f aca="false">IF(C303="BUY",-E303,IF(C303="TRIM",G303,""))</f>
        <v/>
      </c>
      <c r="I303" s="25" t="str">
        <f aca="false">IF(C303="BUY",IF(OR(D303="",G303=""),"",G303/D303),IF(C303="TRIM",IF(OR(D303="",E303=""),"",-E303/D303),""))</f>
        <v/>
      </c>
      <c r="J303" s="24" t="str">
        <f aca="false">IF(A303="","",IF(COUNTIF($A$4:A303,A303)=1,INDEX(Chapters!$K$4:$K$203,MATCH(A303,Chapters!$A$4:$A$203,0))+IF(C303="BUY",N(E303),IF(C303="TRIM",-MIN(INDEX(Chapters!$K$4:$K$203,MATCH(A303,Chapters!$A$4:$A$203,0)),ABS(N(I303))*INDEX(Chapters!$H$4:$H$203,MATCH(A303,Chapters!$A$4:$A$203,0))),0)),J302+IF(C303="BUY",N(E303),IF(C303="TRIM",-MIN(J302,ABS(N(I303))*L302),0))))</f>
        <v/>
      </c>
      <c r="K303" s="25" t="str">
        <f aca="false">IF(A303="","",IF(COUNTIF($A$4:A303,A303)=1,INDEX(Chapters!$G$4:$G$203,MATCH(A303,Chapters!$A$4:$A$203,0))+N(I303),K302+N(I303)))</f>
        <v/>
      </c>
      <c r="L303" s="24" t="n">
        <f aca="false">IF(OR(K303="",K303=0),0,J303/K303)</f>
        <v>0</v>
      </c>
      <c r="M303" s="27"/>
    </row>
    <row r="304" customFormat="false" ht="15" hidden="false" customHeight="true" outlineLevel="0" collapsed="false">
      <c r="A304" s="20"/>
      <c r="B304" s="21"/>
      <c r="C304" s="20"/>
      <c r="D304" s="22"/>
      <c r="E304" s="22"/>
      <c r="F304" s="22"/>
      <c r="G304" s="24" t="str">
        <f aca="false">IF(C304="","",E304-F304)</f>
        <v/>
      </c>
      <c r="H304" s="24" t="str">
        <f aca="false">IF(C304="BUY",-E304,IF(C304="TRIM",G304,""))</f>
        <v/>
      </c>
      <c r="I304" s="25" t="str">
        <f aca="false">IF(C304="BUY",IF(OR(D304="",G304=""),"",G304/D304),IF(C304="TRIM",IF(OR(D304="",E304=""),"",-E304/D304),""))</f>
        <v/>
      </c>
      <c r="J304" s="24" t="str">
        <f aca="false">IF(A304="","",IF(COUNTIF($A$4:A304,A304)=1,INDEX(Chapters!$K$4:$K$203,MATCH(A304,Chapters!$A$4:$A$203,0))+IF(C304="BUY",N(E304),IF(C304="TRIM",-MIN(INDEX(Chapters!$K$4:$K$203,MATCH(A304,Chapters!$A$4:$A$203,0)),ABS(N(I304))*INDEX(Chapters!$H$4:$H$203,MATCH(A304,Chapters!$A$4:$A$203,0))),0)),J303+IF(C304="BUY",N(E304),IF(C304="TRIM",-MIN(J303,ABS(N(I304))*L303),0))))</f>
        <v/>
      </c>
      <c r="K304" s="25" t="str">
        <f aca="false">IF(A304="","",IF(COUNTIF($A$4:A304,A304)=1,INDEX(Chapters!$G$4:$G$203,MATCH(A304,Chapters!$A$4:$A$203,0))+N(I304),K303+N(I304)))</f>
        <v/>
      </c>
      <c r="L304" s="24" t="n">
        <f aca="false">IF(OR(K304="",K304=0),0,J304/K304)</f>
        <v>0</v>
      </c>
      <c r="M304" s="27"/>
    </row>
    <row r="305" customFormat="false" ht="15" hidden="false" customHeight="true" outlineLevel="0" collapsed="false">
      <c r="A305" s="20"/>
      <c r="B305" s="21"/>
      <c r="C305" s="20"/>
      <c r="D305" s="22"/>
      <c r="E305" s="22"/>
      <c r="F305" s="22"/>
      <c r="G305" s="24" t="str">
        <f aca="false">IF(C305="","",E305-F305)</f>
        <v/>
      </c>
      <c r="H305" s="24" t="str">
        <f aca="false">IF(C305="BUY",-E305,IF(C305="TRIM",G305,""))</f>
        <v/>
      </c>
      <c r="I305" s="25" t="str">
        <f aca="false">IF(C305="BUY",IF(OR(D305="",G305=""),"",G305/D305),IF(C305="TRIM",IF(OR(D305="",E305=""),"",-E305/D305),""))</f>
        <v/>
      </c>
      <c r="J305" s="24" t="str">
        <f aca="false">IF(A305="","",IF(COUNTIF($A$4:A305,A305)=1,INDEX(Chapters!$K$4:$K$203,MATCH(A305,Chapters!$A$4:$A$203,0))+IF(C305="BUY",N(E305),IF(C305="TRIM",-MIN(INDEX(Chapters!$K$4:$K$203,MATCH(A305,Chapters!$A$4:$A$203,0)),ABS(N(I305))*INDEX(Chapters!$H$4:$H$203,MATCH(A305,Chapters!$A$4:$A$203,0))),0)),J304+IF(C305="BUY",N(E305),IF(C305="TRIM",-MIN(J304,ABS(N(I305))*L304),0))))</f>
        <v/>
      </c>
      <c r="K305" s="25" t="str">
        <f aca="false">IF(A305="","",IF(COUNTIF($A$4:A305,A305)=1,INDEX(Chapters!$G$4:$G$203,MATCH(A305,Chapters!$A$4:$A$203,0))+N(I305),K304+N(I305)))</f>
        <v/>
      </c>
      <c r="L305" s="24" t="n">
        <f aca="false">IF(OR(K305="",K305=0),0,J305/K305)</f>
        <v>0</v>
      </c>
      <c r="M305" s="27"/>
    </row>
    <row r="306" customFormat="false" ht="15" hidden="false" customHeight="true" outlineLevel="0" collapsed="false">
      <c r="A306" s="20"/>
      <c r="B306" s="21"/>
      <c r="C306" s="20"/>
      <c r="D306" s="22"/>
      <c r="E306" s="22"/>
      <c r="F306" s="22"/>
      <c r="G306" s="24" t="str">
        <f aca="false">IF(C306="","",E306-F306)</f>
        <v/>
      </c>
      <c r="H306" s="24" t="str">
        <f aca="false">IF(C306="BUY",-E306,IF(C306="TRIM",G306,""))</f>
        <v/>
      </c>
      <c r="I306" s="25" t="str">
        <f aca="false">IF(C306="BUY",IF(OR(D306="",G306=""),"",G306/D306),IF(C306="TRIM",IF(OR(D306="",E306=""),"",-E306/D306),""))</f>
        <v/>
      </c>
      <c r="J306" s="24" t="str">
        <f aca="false">IF(A306="","",IF(COUNTIF($A$4:A306,A306)=1,INDEX(Chapters!$K$4:$K$203,MATCH(A306,Chapters!$A$4:$A$203,0))+IF(C306="BUY",N(E306),IF(C306="TRIM",-MIN(INDEX(Chapters!$K$4:$K$203,MATCH(A306,Chapters!$A$4:$A$203,0)),ABS(N(I306))*INDEX(Chapters!$H$4:$H$203,MATCH(A306,Chapters!$A$4:$A$203,0))),0)),J305+IF(C306="BUY",N(E306),IF(C306="TRIM",-MIN(J305,ABS(N(I306))*L305),0))))</f>
        <v/>
      </c>
      <c r="K306" s="25" t="str">
        <f aca="false">IF(A306="","",IF(COUNTIF($A$4:A306,A306)=1,INDEX(Chapters!$G$4:$G$203,MATCH(A306,Chapters!$A$4:$A$203,0))+N(I306),K305+N(I306)))</f>
        <v/>
      </c>
      <c r="L306" s="24" t="n">
        <f aca="false">IF(OR(K306="",K306=0),0,J306/K306)</f>
        <v>0</v>
      </c>
      <c r="M306" s="27"/>
    </row>
    <row r="307" customFormat="false" ht="15" hidden="false" customHeight="true" outlineLevel="0" collapsed="false">
      <c r="A307" s="20"/>
      <c r="B307" s="21"/>
      <c r="C307" s="20"/>
      <c r="D307" s="22"/>
      <c r="E307" s="22"/>
      <c r="F307" s="22"/>
      <c r="G307" s="24" t="str">
        <f aca="false">IF(C307="","",E307-F307)</f>
        <v/>
      </c>
      <c r="H307" s="24" t="str">
        <f aca="false">IF(C307="BUY",-E307,IF(C307="TRIM",G307,""))</f>
        <v/>
      </c>
      <c r="I307" s="25" t="str">
        <f aca="false">IF(C307="BUY",IF(OR(D307="",G307=""),"",G307/D307),IF(C307="TRIM",IF(OR(D307="",E307=""),"",-E307/D307),""))</f>
        <v/>
      </c>
      <c r="J307" s="24" t="str">
        <f aca="false">IF(A307="","",IF(COUNTIF($A$4:A307,A307)=1,INDEX(Chapters!$K$4:$K$203,MATCH(A307,Chapters!$A$4:$A$203,0))+IF(C307="BUY",N(E307),IF(C307="TRIM",-MIN(INDEX(Chapters!$K$4:$K$203,MATCH(A307,Chapters!$A$4:$A$203,0)),ABS(N(I307))*INDEX(Chapters!$H$4:$H$203,MATCH(A307,Chapters!$A$4:$A$203,0))),0)),J306+IF(C307="BUY",N(E307),IF(C307="TRIM",-MIN(J306,ABS(N(I307))*L306),0))))</f>
        <v/>
      </c>
      <c r="K307" s="25" t="str">
        <f aca="false">IF(A307="","",IF(COUNTIF($A$4:A307,A307)=1,INDEX(Chapters!$G$4:$G$203,MATCH(A307,Chapters!$A$4:$A$203,0))+N(I307),K306+N(I307)))</f>
        <v/>
      </c>
      <c r="L307" s="24" t="n">
        <f aca="false">IF(OR(K307="",K307=0),0,J307/K307)</f>
        <v>0</v>
      </c>
      <c r="M307" s="27"/>
    </row>
    <row r="308" customFormat="false" ht="15" hidden="false" customHeight="true" outlineLevel="0" collapsed="false">
      <c r="A308" s="20"/>
      <c r="B308" s="21"/>
      <c r="C308" s="20"/>
      <c r="D308" s="22"/>
      <c r="E308" s="22"/>
      <c r="F308" s="22"/>
      <c r="G308" s="24" t="str">
        <f aca="false">IF(C308="","",E308-F308)</f>
        <v/>
      </c>
      <c r="H308" s="24" t="str">
        <f aca="false">IF(C308="BUY",-E308,IF(C308="TRIM",G308,""))</f>
        <v/>
      </c>
      <c r="I308" s="25" t="str">
        <f aca="false">IF(C308="BUY",IF(OR(D308="",G308=""),"",G308/D308),IF(C308="TRIM",IF(OR(D308="",E308=""),"",-E308/D308),""))</f>
        <v/>
      </c>
      <c r="J308" s="24" t="str">
        <f aca="false">IF(A308="","",IF(COUNTIF($A$4:A308,A308)=1,INDEX(Chapters!$K$4:$K$203,MATCH(A308,Chapters!$A$4:$A$203,0))+IF(C308="BUY",N(E308),IF(C308="TRIM",-MIN(INDEX(Chapters!$K$4:$K$203,MATCH(A308,Chapters!$A$4:$A$203,0)),ABS(N(I308))*INDEX(Chapters!$H$4:$H$203,MATCH(A308,Chapters!$A$4:$A$203,0))),0)),J307+IF(C308="BUY",N(E308),IF(C308="TRIM",-MIN(J307,ABS(N(I308))*L307),0))))</f>
        <v/>
      </c>
      <c r="K308" s="25" t="str">
        <f aca="false">IF(A308="","",IF(COUNTIF($A$4:A308,A308)=1,INDEX(Chapters!$G$4:$G$203,MATCH(A308,Chapters!$A$4:$A$203,0))+N(I308),K307+N(I308)))</f>
        <v/>
      </c>
      <c r="L308" s="24" t="n">
        <f aca="false">IF(OR(K308="",K308=0),0,J308/K308)</f>
        <v>0</v>
      </c>
      <c r="M308" s="27"/>
    </row>
    <row r="309" customFormat="false" ht="15" hidden="false" customHeight="true" outlineLevel="0" collapsed="false">
      <c r="A309" s="20"/>
      <c r="B309" s="21"/>
      <c r="C309" s="20"/>
      <c r="D309" s="22"/>
      <c r="E309" s="22"/>
      <c r="F309" s="22"/>
      <c r="G309" s="24" t="str">
        <f aca="false">IF(C309="","",E309-F309)</f>
        <v/>
      </c>
      <c r="H309" s="24" t="str">
        <f aca="false">IF(C309="BUY",-E309,IF(C309="TRIM",G309,""))</f>
        <v/>
      </c>
      <c r="I309" s="25" t="str">
        <f aca="false">IF(C309="BUY",IF(OR(D309="",G309=""),"",G309/D309),IF(C309="TRIM",IF(OR(D309="",E309=""),"",-E309/D309),""))</f>
        <v/>
      </c>
      <c r="J309" s="24" t="str">
        <f aca="false">IF(A309="","",IF(COUNTIF($A$4:A309,A309)=1,INDEX(Chapters!$K$4:$K$203,MATCH(A309,Chapters!$A$4:$A$203,0))+IF(C309="BUY",N(E309),IF(C309="TRIM",-MIN(INDEX(Chapters!$K$4:$K$203,MATCH(A309,Chapters!$A$4:$A$203,0)),ABS(N(I309))*INDEX(Chapters!$H$4:$H$203,MATCH(A309,Chapters!$A$4:$A$203,0))),0)),J308+IF(C309="BUY",N(E309),IF(C309="TRIM",-MIN(J308,ABS(N(I309))*L308),0))))</f>
        <v/>
      </c>
      <c r="K309" s="25" t="str">
        <f aca="false">IF(A309="","",IF(COUNTIF($A$4:A309,A309)=1,INDEX(Chapters!$G$4:$G$203,MATCH(A309,Chapters!$A$4:$A$203,0))+N(I309),K308+N(I309)))</f>
        <v/>
      </c>
      <c r="L309" s="24" t="n">
        <f aca="false">IF(OR(K309="",K309=0),0,J309/K309)</f>
        <v>0</v>
      </c>
      <c r="M309" s="27"/>
    </row>
    <row r="310" customFormat="false" ht="15" hidden="false" customHeight="true" outlineLevel="0" collapsed="false">
      <c r="A310" s="20"/>
      <c r="B310" s="21"/>
      <c r="C310" s="20"/>
      <c r="D310" s="22"/>
      <c r="E310" s="22"/>
      <c r="F310" s="22"/>
      <c r="G310" s="24" t="str">
        <f aca="false">IF(C310="","",E310-F310)</f>
        <v/>
      </c>
      <c r="H310" s="24" t="str">
        <f aca="false">IF(C310="BUY",-E310,IF(C310="TRIM",G310,""))</f>
        <v/>
      </c>
      <c r="I310" s="25" t="str">
        <f aca="false">IF(C310="BUY",IF(OR(D310="",G310=""),"",G310/D310),IF(C310="TRIM",IF(OR(D310="",E310=""),"",-E310/D310),""))</f>
        <v/>
      </c>
      <c r="J310" s="24" t="str">
        <f aca="false">IF(A310="","",IF(COUNTIF($A$4:A310,A310)=1,INDEX(Chapters!$K$4:$K$203,MATCH(A310,Chapters!$A$4:$A$203,0))+IF(C310="BUY",N(E310),IF(C310="TRIM",-MIN(INDEX(Chapters!$K$4:$K$203,MATCH(A310,Chapters!$A$4:$A$203,0)),ABS(N(I310))*INDEX(Chapters!$H$4:$H$203,MATCH(A310,Chapters!$A$4:$A$203,0))),0)),J309+IF(C310="BUY",N(E310),IF(C310="TRIM",-MIN(J309,ABS(N(I310))*L309),0))))</f>
        <v/>
      </c>
      <c r="K310" s="25" t="str">
        <f aca="false">IF(A310="","",IF(COUNTIF($A$4:A310,A310)=1,INDEX(Chapters!$G$4:$G$203,MATCH(A310,Chapters!$A$4:$A$203,0))+N(I310),K309+N(I310)))</f>
        <v/>
      </c>
      <c r="L310" s="24" t="n">
        <f aca="false">IF(OR(K310="",K310=0),0,J310/K310)</f>
        <v>0</v>
      </c>
      <c r="M310" s="27"/>
    </row>
    <row r="311" customFormat="false" ht="15" hidden="false" customHeight="true" outlineLevel="0" collapsed="false">
      <c r="A311" s="20"/>
      <c r="B311" s="21"/>
      <c r="C311" s="20"/>
      <c r="D311" s="22"/>
      <c r="E311" s="22"/>
      <c r="F311" s="22"/>
      <c r="G311" s="24" t="str">
        <f aca="false">IF(C311="","",E311-F311)</f>
        <v/>
      </c>
      <c r="H311" s="24" t="str">
        <f aca="false">IF(C311="BUY",-E311,IF(C311="TRIM",G311,""))</f>
        <v/>
      </c>
      <c r="I311" s="25" t="str">
        <f aca="false">IF(C311="BUY",IF(OR(D311="",G311=""),"",G311/D311),IF(C311="TRIM",IF(OR(D311="",E311=""),"",-E311/D311),""))</f>
        <v/>
      </c>
      <c r="J311" s="24" t="str">
        <f aca="false">IF(A311="","",IF(COUNTIF($A$4:A311,A311)=1,INDEX(Chapters!$K$4:$K$203,MATCH(A311,Chapters!$A$4:$A$203,0))+IF(C311="BUY",N(E311),IF(C311="TRIM",-MIN(INDEX(Chapters!$K$4:$K$203,MATCH(A311,Chapters!$A$4:$A$203,0)),ABS(N(I311))*INDEX(Chapters!$H$4:$H$203,MATCH(A311,Chapters!$A$4:$A$203,0))),0)),J310+IF(C311="BUY",N(E311),IF(C311="TRIM",-MIN(J310,ABS(N(I311))*L310),0))))</f>
        <v/>
      </c>
      <c r="K311" s="25" t="str">
        <f aca="false">IF(A311="","",IF(COUNTIF($A$4:A311,A311)=1,INDEX(Chapters!$G$4:$G$203,MATCH(A311,Chapters!$A$4:$A$203,0))+N(I311),K310+N(I311)))</f>
        <v/>
      </c>
      <c r="L311" s="24" t="n">
        <f aca="false">IF(OR(K311="",K311=0),0,J311/K311)</f>
        <v>0</v>
      </c>
      <c r="M311" s="27"/>
    </row>
    <row r="312" customFormat="false" ht="15" hidden="false" customHeight="true" outlineLevel="0" collapsed="false">
      <c r="A312" s="20"/>
      <c r="B312" s="21"/>
      <c r="C312" s="20"/>
      <c r="D312" s="22"/>
      <c r="E312" s="22"/>
      <c r="F312" s="22"/>
      <c r="G312" s="24" t="str">
        <f aca="false">IF(C312="","",E312-F312)</f>
        <v/>
      </c>
      <c r="H312" s="24" t="str">
        <f aca="false">IF(C312="BUY",-E312,IF(C312="TRIM",G312,""))</f>
        <v/>
      </c>
      <c r="I312" s="25" t="str">
        <f aca="false">IF(C312="BUY",IF(OR(D312="",G312=""),"",G312/D312),IF(C312="TRIM",IF(OR(D312="",E312=""),"",-E312/D312),""))</f>
        <v/>
      </c>
      <c r="J312" s="24" t="str">
        <f aca="false">IF(A312="","",IF(COUNTIF($A$4:A312,A312)=1,INDEX(Chapters!$K$4:$K$203,MATCH(A312,Chapters!$A$4:$A$203,0))+IF(C312="BUY",N(E312),IF(C312="TRIM",-MIN(INDEX(Chapters!$K$4:$K$203,MATCH(A312,Chapters!$A$4:$A$203,0)),ABS(N(I312))*INDEX(Chapters!$H$4:$H$203,MATCH(A312,Chapters!$A$4:$A$203,0))),0)),J311+IF(C312="BUY",N(E312),IF(C312="TRIM",-MIN(J311,ABS(N(I312))*L311),0))))</f>
        <v/>
      </c>
      <c r="K312" s="25" t="str">
        <f aca="false">IF(A312="","",IF(COUNTIF($A$4:A312,A312)=1,INDEX(Chapters!$G$4:$G$203,MATCH(A312,Chapters!$A$4:$A$203,0))+N(I312),K311+N(I312)))</f>
        <v/>
      </c>
      <c r="L312" s="24" t="n">
        <f aca="false">IF(OR(K312="",K312=0),0,J312/K312)</f>
        <v>0</v>
      </c>
      <c r="M312" s="27"/>
    </row>
    <row r="313" customFormat="false" ht="15" hidden="false" customHeight="true" outlineLevel="0" collapsed="false">
      <c r="A313" s="20"/>
      <c r="B313" s="21"/>
      <c r="C313" s="20"/>
      <c r="D313" s="22"/>
      <c r="E313" s="22"/>
      <c r="F313" s="22"/>
      <c r="G313" s="24" t="str">
        <f aca="false">IF(C313="","",E313-F313)</f>
        <v/>
      </c>
      <c r="H313" s="24" t="str">
        <f aca="false">IF(C313="BUY",-E313,IF(C313="TRIM",G313,""))</f>
        <v/>
      </c>
      <c r="I313" s="25" t="str">
        <f aca="false">IF(C313="BUY",IF(OR(D313="",G313=""),"",G313/D313),IF(C313="TRIM",IF(OR(D313="",E313=""),"",-E313/D313),""))</f>
        <v/>
      </c>
      <c r="J313" s="24" t="str">
        <f aca="false">IF(A313="","",IF(COUNTIF($A$4:A313,A313)=1,INDEX(Chapters!$K$4:$K$203,MATCH(A313,Chapters!$A$4:$A$203,0))+IF(C313="BUY",N(E313),IF(C313="TRIM",-MIN(INDEX(Chapters!$K$4:$K$203,MATCH(A313,Chapters!$A$4:$A$203,0)),ABS(N(I313))*INDEX(Chapters!$H$4:$H$203,MATCH(A313,Chapters!$A$4:$A$203,0))),0)),J312+IF(C313="BUY",N(E313),IF(C313="TRIM",-MIN(J312,ABS(N(I313))*L312),0))))</f>
        <v/>
      </c>
      <c r="K313" s="25" t="str">
        <f aca="false">IF(A313="","",IF(COUNTIF($A$4:A313,A313)=1,INDEX(Chapters!$G$4:$G$203,MATCH(A313,Chapters!$A$4:$A$203,0))+N(I313),K312+N(I313)))</f>
        <v/>
      </c>
      <c r="L313" s="24" t="n">
        <f aca="false">IF(OR(K313="",K313=0),0,J313/K313)</f>
        <v>0</v>
      </c>
      <c r="M313" s="27"/>
    </row>
    <row r="314" customFormat="false" ht="15" hidden="false" customHeight="true" outlineLevel="0" collapsed="false">
      <c r="A314" s="20"/>
      <c r="B314" s="21"/>
      <c r="C314" s="20"/>
      <c r="D314" s="22"/>
      <c r="E314" s="22"/>
      <c r="F314" s="22"/>
      <c r="G314" s="24" t="str">
        <f aca="false">IF(C314="","",E314-F314)</f>
        <v/>
      </c>
      <c r="H314" s="24" t="str">
        <f aca="false">IF(C314="BUY",-E314,IF(C314="TRIM",G314,""))</f>
        <v/>
      </c>
      <c r="I314" s="25" t="str">
        <f aca="false">IF(C314="BUY",IF(OR(D314="",G314=""),"",G314/D314),IF(C314="TRIM",IF(OR(D314="",E314=""),"",-E314/D314),""))</f>
        <v/>
      </c>
      <c r="J314" s="24" t="str">
        <f aca="false">IF(A314="","",IF(COUNTIF($A$4:A314,A314)=1,INDEX(Chapters!$K$4:$K$203,MATCH(A314,Chapters!$A$4:$A$203,0))+IF(C314="BUY",N(E314),IF(C314="TRIM",-MIN(INDEX(Chapters!$K$4:$K$203,MATCH(A314,Chapters!$A$4:$A$203,0)),ABS(N(I314))*INDEX(Chapters!$H$4:$H$203,MATCH(A314,Chapters!$A$4:$A$203,0))),0)),J313+IF(C314="BUY",N(E314),IF(C314="TRIM",-MIN(J313,ABS(N(I314))*L313),0))))</f>
        <v/>
      </c>
      <c r="K314" s="25" t="str">
        <f aca="false">IF(A314="","",IF(COUNTIF($A$4:A314,A314)=1,INDEX(Chapters!$G$4:$G$203,MATCH(A314,Chapters!$A$4:$A$203,0))+N(I314),K313+N(I314)))</f>
        <v/>
      </c>
      <c r="L314" s="24" t="n">
        <f aca="false">IF(OR(K314="",K314=0),0,J314/K314)</f>
        <v>0</v>
      </c>
      <c r="M314" s="27"/>
    </row>
    <row r="315" customFormat="false" ht="15" hidden="false" customHeight="true" outlineLevel="0" collapsed="false">
      <c r="A315" s="20"/>
      <c r="B315" s="21"/>
      <c r="C315" s="20"/>
      <c r="D315" s="22"/>
      <c r="E315" s="22"/>
      <c r="F315" s="22"/>
      <c r="G315" s="24" t="str">
        <f aca="false">IF(C315="","",E315-F315)</f>
        <v/>
      </c>
      <c r="H315" s="24" t="str">
        <f aca="false">IF(C315="BUY",-E315,IF(C315="TRIM",G315,""))</f>
        <v/>
      </c>
      <c r="I315" s="25" t="str">
        <f aca="false">IF(C315="BUY",IF(OR(D315="",G315=""),"",G315/D315),IF(C315="TRIM",IF(OR(D315="",E315=""),"",-E315/D315),""))</f>
        <v/>
      </c>
      <c r="J315" s="24" t="str">
        <f aca="false">IF(A315="","",IF(COUNTIF($A$4:A315,A315)=1,INDEX(Chapters!$K$4:$K$203,MATCH(A315,Chapters!$A$4:$A$203,0))+IF(C315="BUY",N(E315),IF(C315="TRIM",-MIN(INDEX(Chapters!$K$4:$K$203,MATCH(A315,Chapters!$A$4:$A$203,0)),ABS(N(I315))*INDEX(Chapters!$H$4:$H$203,MATCH(A315,Chapters!$A$4:$A$203,0))),0)),J314+IF(C315="BUY",N(E315),IF(C315="TRIM",-MIN(J314,ABS(N(I315))*L314),0))))</f>
        <v/>
      </c>
      <c r="K315" s="25" t="str">
        <f aca="false">IF(A315="","",IF(COUNTIF($A$4:A315,A315)=1,INDEX(Chapters!$G$4:$G$203,MATCH(A315,Chapters!$A$4:$A$203,0))+N(I315),K314+N(I315)))</f>
        <v/>
      </c>
      <c r="L315" s="24" t="n">
        <f aca="false">IF(OR(K315="",K315=0),0,J315/K315)</f>
        <v>0</v>
      </c>
      <c r="M315" s="27"/>
    </row>
    <row r="316" customFormat="false" ht="15" hidden="false" customHeight="true" outlineLevel="0" collapsed="false">
      <c r="A316" s="20"/>
      <c r="B316" s="21"/>
      <c r="C316" s="20"/>
      <c r="D316" s="22"/>
      <c r="E316" s="22"/>
      <c r="F316" s="22"/>
      <c r="G316" s="24" t="str">
        <f aca="false">IF(C316="","",E316-F316)</f>
        <v/>
      </c>
      <c r="H316" s="24" t="str">
        <f aca="false">IF(C316="BUY",-E316,IF(C316="TRIM",G316,""))</f>
        <v/>
      </c>
      <c r="I316" s="25" t="str">
        <f aca="false">IF(C316="BUY",IF(OR(D316="",G316=""),"",G316/D316),IF(C316="TRIM",IF(OR(D316="",E316=""),"",-E316/D316),""))</f>
        <v/>
      </c>
      <c r="J316" s="24" t="str">
        <f aca="false">IF(A316="","",IF(COUNTIF($A$4:A316,A316)=1,INDEX(Chapters!$K$4:$K$203,MATCH(A316,Chapters!$A$4:$A$203,0))+IF(C316="BUY",N(E316),IF(C316="TRIM",-MIN(INDEX(Chapters!$K$4:$K$203,MATCH(A316,Chapters!$A$4:$A$203,0)),ABS(N(I316))*INDEX(Chapters!$H$4:$H$203,MATCH(A316,Chapters!$A$4:$A$203,0))),0)),J315+IF(C316="BUY",N(E316),IF(C316="TRIM",-MIN(J315,ABS(N(I316))*L315),0))))</f>
        <v/>
      </c>
      <c r="K316" s="25" t="str">
        <f aca="false">IF(A316="","",IF(COUNTIF($A$4:A316,A316)=1,INDEX(Chapters!$G$4:$G$203,MATCH(A316,Chapters!$A$4:$A$203,0))+N(I316),K315+N(I316)))</f>
        <v/>
      </c>
      <c r="L316" s="24" t="n">
        <f aca="false">IF(OR(K316="",K316=0),0,J316/K316)</f>
        <v>0</v>
      </c>
      <c r="M316" s="27"/>
    </row>
    <row r="317" customFormat="false" ht="15" hidden="false" customHeight="true" outlineLevel="0" collapsed="false">
      <c r="A317" s="20"/>
      <c r="B317" s="21"/>
      <c r="C317" s="20"/>
      <c r="D317" s="22"/>
      <c r="E317" s="22"/>
      <c r="F317" s="22"/>
      <c r="G317" s="24" t="str">
        <f aca="false">IF(C317="","",E317-F317)</f>
        <v/>
      </c>
      <c r="H317" s="24" t="str">
        <f aca="false">IF(C317="BUY",-E317,IF(C317="TRIM",G317,""))</f>
        <v/>
      </c>
      <c r="I317" s="25" t="str">
        <f aca="false">IF(C317="BUY",IF(OR(D317="",G317=""),"",G317/D317),IF(C317="TRIM",IF(OR(D317="",E317=""),"",-E317/D317),""))</f>
        <v/>
      </c>
      <c r="J317" s="24" t="str">
        <f aca="false">IF(A317="","",IF(COUNTIF($A$4:A317,A317)=1,INDEX(Chapters!$K$4:$K$203,MATCH(A317,Chapters!$A$4:$A$203,0))+IF(C317="BUY",N(E317),IF(C317="TRIM",-MIN(INDEX(Chapters!$K$4:$K$203,MATCH(A317,Chapters!$A$4:$A$203,0)),ABS(N(I317))*INDEX(Chapters!$H$4:$H$203,MATCH(A317,Chapters!$A$4:$A$203,0))),0)),J316+IF(C317="BUY",N(E317),IF(C317="TRIM",-MIN(J316,ABS(N(I317))*L316),0))))</f>
        <v/>
      </c>
      <c r="K317" s="25" t="str">
        <f aca="false">IF(A317="","",IF(COUNTIF($A$4:A317,A317)=1,INDEX(Chapters!$G$4:$G$203,MATCH(A317,Chapters!$A$4:$A$203,0))+N(I317),K316+N(I317)))</f>
        <v/>
      </c>
      <c r="L317" s="24" t="n">
        <f aca="false">IF(OR(K317="",K317=0),0,J317/K317)</f>
        <v>0</v>
      </c>
      <c r="M317" s="27"/>
    </row>
    <row r="318" customFormat="false" ht="15" hidden="false" customHeight="true" outlineLevel="0" collapsed="false">
      <c r="A318" s="20"/>
      <c r="B318" s="21"/>
      <c r="C318" s="20"/>
      <c r="D318" s="22"/>
      <c r="E318" s="22"/>
      <c r="F318" s="22"/>
      <c r="G318" s="24" t="str">
        <f aca="false">IF(C318="","",E318-F318)</f>
        <v/>
      </c>
      <c r="H318" s="24" t="str">
        <f aca="false">IF(C318="BUY",-E318,IF(C318="TRIM",G318,""))</f>
        <v/>
      </c>
      <c r="I318" s="25" t="str">
        <f aca="false">IF(C318="BUY",IF(OR(D318="",G318=""),"",G318/D318),IF(C318="TRIM",IF(OR(D318="",E318=""),"",-E318/D318),""))</f>
        <v/>
      </c>
      <c r="J318" s="24" t="str">
        <f aca="false">IF(A318="","",IF(COUNTIF($A$4:A318,A318)=1,INDEX(Chapters!$K$4:$K$203,MATCH(A318,Chapters!$A$4:$A$203,0))+IF(C318="BUY",N(E318),IF(C318="TRIM",-MIN(INDEX(Chapters!$K$4:$K$203,MATCH(A318,Chapters!$A$4:$A$203,0)),ABS(N(I318))*INDEX(Chapters!$H$4:$H$203,MATCH(A318,Chapters!$A$4:$A$203,0))),0)),J317+IF(C318="BUY",N(E318),IF(C318="TRIM",-MIN(J317,ABS(N(I318))*L317),0))))</f>
        <v/>
      </c>
      <c r="K318" s="25" t="str">
        <f aca="false">IF(A318="","",IF(COUNTIF($A$4:A318,A318)=1,INDEX(Chapters!$G$4:$G$203,MATCH(A318,Chapters!$A$4:$A$203,0))+N(I318),K317+N(I318)))</f>
        <v/>
      </c>
      <c r="L318" s="24" t="n">
        <f aca="false">IF(OR(K318="",K318=0),0,J318/K318)</f>
        <v>0</v>
      </c>
      <c r="M318" s="27"/>
    </row>
    <row r="319" customFormat="false" ht="15" hidden="false" customHeight="true" outlineLevel="0" collapsed="false">
      <c r="A319" s="20"/>
      <c r="B319" s="21"/>
      <c r="C319" s="20"/>
      <c r="D319" s="22"/>
      <c r="E319" s="22"/>
      <c r="F319" s="22"/>
      <c r="G319" s="24" t="str">
        <f aca="false">IF(C319="","",E319-F319)</f>
        <v/>
      </c>
      <c r="H319" s="24" t="str">
        <f aca="false">IF(C319="BUY",-E319,IF(C319="TRIM",G319,""))</f>
        <v/>
      </c>
      <c r="I319" s="25" t="str">
        <f aca="false">IF(C319="BUY",IF(OR(D319="",G319=""),"",G319/D319),IF(C319="TRIM",IF(OR(D319="",E319=""),"",-E319/D319),""))</f>
        <v/>
      </c>
      <c r="J319" s="24" t="str">
        <f aca="false">IF(A319="","",IF(COUNTIF($A$4:A319,A319)=1,INDEX(Chapters!$K$4:$K$203,MATCH(A319,Chapters!$A$4:$A$203,0))+IF(C319="BUY",N(E319),IF(C319="TRIM",-MIN(INDEX(Chapters!$K$4:$K$203,MATCH(A319,Chapters!$A$4:$A$203,0)),ABS(N(I319))*INDEX(Chapters!$H$4:$H$203,MATCH(A319,Chapters!$A$4:$A$203,0))),0)),J318+IF(C319="BUY",N(E319),IF(C319="TRIM",-MIN(J318,ABS(N(I319))*L318),0))))</f>
        <v/>
      </c>
      <c r="K319" s="25" t="str">
        <f aca="false">IF(A319="","",IF(COUNTIF($A$4:A319,A319)=1,INDEX(Chapters!$G$4:$G$203,MATCH(A319,Chapters!$A$4:$A$203,0))+N(I319),K318+N(I319)))</f>
        <v/>
      </c>
      <c r="L319" s="24" t="n">
        <f aca="false">IF(OR(K319="",K319=0),0,J319/K319)</f>
        <v>0</v>
      </c>
      <c r="M319" s="27"/>
    </row>
    <row r="320" customFormat="false" ht="15" hidden="false" customHeight="true" outlineLevel="0" collapsed="false">
      <c r="A320" s="20"/>
      <c r="B320" s="21"/>
      <c r="C320" s="20"/>
      <c r="D320" s="22"/>
      <c r="E320" s="22"/>
      <c r="F320" s="22"/>
      <c r="G320" s="24" t="str">
        <f aca="false">IF(C320="","",E320-F320)</f>
        <v/>
      </c>
      <c r="H320" s="24" t="str">
        <f aca="false">IF(C320="BUY",-E320,IF(C320="TRIM",G320,""))</f>
        <v/>
      </c>
      <c r="I320" s="25" t="str">
        <f aca="false">IF(C320="BUY",IF(OR(D320="",G320=""),"",G320/D320),IF(C320="TRIM",IF(OR(D320="",E320=""),"",-E320/D320),""))</f>
        <v/>
      </c>
      <c r="J320" s="24" t="str">
        <f aca="false">IF(A320="","",IF(COUNTIF($A$4:A320,A320)=1,INDEX(Chapters!$K$4:$K$203,MATCH(A320,Chapters!$A$4:$A$203,0))+IF(C320="BUY",N(E320),IF(C320="TRIM",-MIN(INDEX(Chapters!$K$4:$K$203,MATCH(A320,Chapters!$A$4:$A$203,0)),ABS(N(I320))*INDEX(Chapters!$H$4:$H$203,MATCH(A320,Chapters!$A$4:$A$203,0))),0)),J319+IF(C320="BUY",N(E320),IF(C320="TRIM",-MIN(J319,ABS(N(I320))*L319),0))))</f>
        <v/>
      </c>
      <c r="K320" s="25" t="str">
        <f aca="false">IF(A320="","",IF(COUNTIF($A$4:A320,A320)=1,INDEX(Chapters!$G$4:$G$203,MATCH(A320,Chapters!$A$4:$A$203,0))+N(I320),K319+N(I320)))</f>
        <v/>
      </c>
      <c r="L320" s="24" t="n">
        <f aca="false">IF(OR(K320="",K320=0),0,J320/K320)</f>
        <v>0</v>
      </c>
      <c r="M320" s="27"/>
    </row>
    <row r="321" customFormat="false" ht="15" hidden="false" customHeight="true" outlineLevel="0" collapsed="false">
      <c r="A321" s="20"/>
      <c r="B321" s="21"/>
      <c r="C321" s="20"/>
      <c r="D321" s="22"/>
      <c r="E321" s="22"/>
      <c r="F321" s="22"/>
      <c r="G321" s="24" t="str">
        <f aca="false">IF(C321="","",E321-F321)</f>
        <v/>
      </c>
      <c r="H321" s="24" t="str">
        <f aca="false">IF(C321="BUY",-E321,IF(C321="TRIM",G321,""))</f>
        <v/>
      </c>
      <c r="I321" s="25" t="str">
        <f aca="false">IF(C321="BUY",IF(OR(D321="",G321=""),"",G321/D321),IF(C321="TRIM",IF(OR(D321="",E321=""),"",-E321/D321),""))</f>
        <v/>
      </c>
      <c r="J321" s="24" t="str">
        <f aca="false">IF(A321="","",IF(COUNTIF($A$4:A321,A321)=1,INDEX(Chapters!$K$4:$K$203,MATCH(A321,Chapters!$A$4:$A$203,0))+IF(C321="BUY",N(E321),IF(C321="TRIM",-MIN(INDEX(Chapters!$K$4:$K$203,MATCH(A321,Chapters!$A$4:$A$203,0)),ABS(N(I321))*INDEX(Chapters!$H$4:$H$203,MATCH(A321,Chapters!$A$4:$A$203,0))),0)),J320+IF(C321="BUY",N(E321),IF(C321="TRIM",-MIN(J320,ABS(N(I321))*L320),0))))</f>
        <v/>
      </c>
      <c r="K321" s="25" t="str">
        <f aca="false">IF(A321="","",IF(COUNTIF($A$4:A321,A321)=1,INDEX(Chapters!$G$4:$G$203,MATCH(A321,Chapters!$A$4:$A$203,0))+N(I321),K320+N(I321)))</f>
        <v/>
      </c>
      <c r="L321" s="24" t="n">
        <f aca="false">IF(OR(K321="",K321=0),0,J321/K321)</f>
        <v>0</v>
      </c>
      <c r="M321" s="27"/>
    </row>
    <row r="322" customFormat="false" ht="15" hidden="false" customHeight="true" outlineLevel="0" collapsed="false">
      <c r="A322" s="20"/>
      <c r="B322" s="21"/>
      <c r="C322" s="20"/>
      <c r="D322" s="22"/>
      <c r="E322" s="22"/>
      <c r="F322" s="22"/>
      <c r="G322" s="24" t="str">
        <f aca="false">IF(C322="","",E322-F322)</f>
        <v/>
      </c>
      <c r="H322" s="24" t="str">
        <f aca="false">IF(C322="BUY",-E322,IF(C322="TRIM",G322,""))</f>
        <v/>
      </c>
      <c r="I322" s="25" t="str">
        <f aca="false">IF(C322="BUY",IF(OR(D322="",G322=""),"",G322/D322),IF(C322="TRIM",IF(OR(D322="",E322=""),"",-E322/D322),""))</f>
        <v/>
      </c>
      <c r="J322" s="24" t="str">
        <f aca="false">IF(A322="","",IF(COUNTIF($A$4:A322,A322)=1,INDEX(Chapters!$K$4:$K$203,MATCH(A322,Chapters!$A$4:$A$203,0))+IF(C322="BUY",N(E322),IF(C322="TRIM",-MIN(INDEX(Chapters!$K$4:$K$203,MATCH(A322,Chapters!$A$4:$A$203,0)),ABS(N(I322))*INDEX(Chapters!$H$4:$H$203,MATCH(A322,Chapters!$A$4:$A$203,0))),0)),J321+IF(C322="BUY",N(E322),IF(C322="TRIM",-MIN(J321,ABS(N(I322))*L321),0))))</f>
        <v/>
      </c>
      <c r="K322" s="25" t="str">
        <f aca="false">IF(A322="","",IF(COUNTIF($A$4:A322,A322)=1,INDEX(Chapters!$G$4:$G$203,MATCH(A322,Chapters!$A$4:$A$203,0))+N(I322),K321+N(I322)))</f>
        <v/>
      </c>
      <c r="L322" s="24" t="n">
        <f aca="false">IF(OR(K322="",K322=0),0,J322/K322)</f>
        <v>0</v>
      </c>
      <c r="M322" s="27"/>
    </row>
    <row r="323" customFormat="false" ht="15" hidden="false" customHeight="true" outlineLevel="0" collapsed="false">
      <c r="A323" s="20"/>
      <c r="B323" s="21"/>
      <c r="C323" s="20"/>
      <c r="D323" s="22"/>
      <c r="E323" s="22"/>
      <c r="F323" s="22"/>
      <c r="G323" s="24" t="str">
        <f aca="false">IF(C323="","",E323-F323)</f>
        <v/>
      </c>
      <c r="H323" s="24" t="str">
        <f aca="false">IF(C323="BUY",-E323,IF(C323="TRIM",G323,""))</f>
        <v/>
      </c>
      <c r="I323" s="25" t="str">
        <f aca="false">IF(C323="BUY",IF(OR(D323="",G323=""),"",G323/D323),IF(C323="TRIM",IF(OR(D323="",E323=""),"",-E323/D323),""))</f>
        <v/>
      </c>
      <c r="J323" s="24" t="str">
        <f aca="false">IF(A323="","",IF(COUNTIF($A$4:A323,A323)=1,INDEX(Chapters!$K$4:$K$203,MATCH(A323,Chapters!$A$4:$A$203,0))+IF(C323="BUY",N(E323),IF(C323="TRIM",-MIN(INDEX(Chapters!$K$4:$K$203,MATCH(A323,Chapters!$A$4:$A$203,0)),ABS(N(I323))*INDEX(Chapters!$H$4:$H$203,MATCH(A323,Chapters!$A$4:$A$203,0))),0)),J322+IF(C323="BUY",N(E323),IF(C323="TRIM",-MIN(J322,ABS(N(I323))*L322),0))))</f>
        <v/>
      </c>
      <c r="K323" s="25" t="str">
        <f aca="false">IF(A323="","",IF(COUNTIF($A$4:A323,A323)=1,INDEX(Chapters!$G$4:$G$203,MATCH(A323,Chapters!$A$4:$A$203,0))+N(I323),K322+N(I323)))</f>
        <v/>
      </c>
      <c r="L323" s="24" t="n">
        <f aca="false">IF(OR(K323="",K323=0),0,J323/K323)</f>
        <v>0</v>
      </c>
      <c r="M323" s="27"/>
    </row>
    <row r="324" customFormat="false" ht="15" hidden="false" customHeight="true" outlineLevel="0" collapsed="false">
      <c r="A324" s="20"/>
      <c r="B324" s="21"/>
      <c r="C324" s="20"/>
      <c r="D324" s="22"/>
      <c r="E324" s="22"/>
      <c r="F324" s="22"/>
      <c r="G324" s="24" t="str">
        <f aca="false">IF(C324="","",E324-F324)</f>
        <v/>
      </c>
      <c r="H324" s="24" t="str">
        <f aca="false">IF(C324="BUY",-E324,IF(C324="TRIM",G324,""))</f>
        <v/>
      </c>
      <c r="I324" s="25" t="str">
        <f aca="false">IF(C324="BUY",IF(OR(D324="",G324=""),"",G324/D324),IF(C324="TRIM",IF(OR(D324="",E324=""),"",-E324/D324),""))</f>
        <v/>
      </c>
      <c r="J324" s="24" t="str">
        <f aca="false">IF(A324="","",IF(COUNTIF($A$4:A324,A324)=1,INDEX(Chapters!$K$4:$K$203,MATCH(A324,Chapters!$A$4:$A$203,0))+IF(C324="BUY",N(E324),IF(C324="TRIM",-MIN(INDEX(Chapters!$K$4:$K$203,MATCH(A324,Chapters!$A$4:$A$203,0)),ABS(N(I324))*INDEX(Chapters!$H$4:$H$203,MATCH(A324,Chapters!$A$4:$A$203,0))),0)),J323+IF(C324="BUY",N(E324),IF(C324="TRIM",-MIN(J323,ABS(N(I324))*L323),0))))</f>
        <v/>
      </c>
      <c r="K324" s="25" t="str">
        <f aca="false">IF(A324="","",IF(COUNTIF($A$4:A324,A324)=1,INDEX(Chapters!$G$4:$G$203,MATCH(A324,Chapters!$A$4:$A$203,0))+N(I324),K323+N(I324)))</f>
        <v/>
      </c>
      <c r="L324" s="24" t="n">
        <f aca="false">IF(OR(K324="",K324=0),0,J324/K324)</f>
        <v>0</v>
      </c>
      <c r="M324" s="27"/>
    </row>
    <row r="325" customFormat="false" ht="15" hidden="false" customHeight="true" outlineLevel="0" collapsed="false">
      <c r="A325" s="20"/>
      <c r="B325" s="21"/>
      <c r="C325" s="20"/>
      <c r="D325" s="22"/>
      <c r="E325" s="22"/>
      <c r="F325" s="22"/>
      <c r="G325" s="24" t="str">
        <f aca="false">IF(C325="","",E325-F325)</f>
        <v/>
      </c>
      <c r="H325" s="24" t="str">
        <f aca="false">IF(C325="BUY",-E325,IF(C325="TRIM",G325,""))</f>
        <v/>
      </c>
      <c r="I325" s="25" t="str">
        <f aca="false">IF(C325="BUY",IF(OR(D325="",G325=""),"",G325/D325),IF(C325="TRIM",IF(OR(D325="",E325=""),"",-E325/D325),""))</f>
        <v/>
      </c>
      <c r="J325" s="24" t="str">
        <f aca="false">IF(A325="","",IF(COUNTIF($A$4:A325,A325)=1,INDEX(Chapters!$K$4:$K$203,MATCH(A325,Chapters!$A$4:$A$203,0))+IF(C325="BUY",N(E325),IF(C325="TRIM",-MIN(INDEX(Chapters!$K$4:$K$203,MATCH(A325,Chapters!$A$4:$A$203,0)),ABS(N(I325))*INDEX(Chapters!$H$4:$H$203,MATCH(A325,Chapters!$A$4:$A$203,0))),0)),J324+IF(C325="BUY",N(E325),IF(C325="TRIM",-MIN(J324,ABS(N(I325))*L324),0))))</f>
        <v/>
      </c>
      <c r="K325" s="25" t="str">
        <f aca="false">IF(A325="","",IF(COUNTIF($A$4:A325,A325)=1,INDEX(Chapters!$G$4:$G$203,MATCH(A325,Chapters!$A$4:$A$203,0))+N(I325),K324+N(I325)))</f>
        <v/>
      </c>
      <c r="L325" s="24" t="n">
        <f aca="false">IF(OR(K325="",K325=0),0,J325/K325)</f>
        <v>0</v>
      </c>
      <c r="M325" s="27"/>
    </row>
    <row r="326" customFormat="false" ht="15" hidden="false" customHeight="true" outlineLevel="0" collapsed="false">
      <c r="A326" s="20"/>
      <c r="B326" s="21"/>
      <c r="C326" s="20"/>
      <c r="D326" s="22"/>
      <c r="E326" s="22"/>
      <c r="F326" s="22"/>
      <c r="G326" s="24" t="str">
        <f aca="false">IF(C326="","",E326-F326)</f>
        <v/>
      </c>
      <c r="H326" s="24" t="str">
        <f aca="false">IF(C326="BUY",-E326,IF(C326="TRIM",G326,""))</f>
        <v/>
      </c>
      <c r="I326" s="25" t="str">
        <f aca="false">IF(C326="BUY",IF(OR(D326="",G326=""),"",G326/D326),IF(C326="TRIM",IF(OR(D326="",E326=""),"",-E326/D326),""))</f>
        <v/>
      </c>
      <c r="J326" s="24" t="str">
        <f aca="false">IF(A326="","",IF(COUNTIF($A$4:A326,A326)=1,INDEX(Chapters!$K$4:$K$203,MATCH(A326,Chapters!$A$4:$A$203,0))+IF(C326="BUY",N(E326),IF(C326="TRIM",-MIN(INDEX(Chapters!$K$4:$K$203,MATCH(A326,Chapters!$A$4:$A$203,0)),ABS(N(I326))*INDEX(Chapters!$H$4:$H$203,MATCH(A326,Chapters!$A$4:$A$203,0))),0)),J325+IF(C326="BUY",N(E326),IF(C326="TRIM",-MIN(J325,ABS(N(I326))*L325),0))))</f>
        <v/>
      </c>
      <c r="K326" s="25" t="str">
        <f aca="false">IF(A326="","",IF(COUNTIF($A$4:A326,A326)=1,INDEX(Chapters!$G$4:$G$203,MATCH(A326,Chapters!$A$4:$A$203,0))+N(I326),K325+N(I326)))</f>
        <v/>
      </c>
      <c r="L326" s="24" t="n">
        <f aca="false">IF(OR(K326="",K326=0),0,J326/K326)</f>
        <v>0</v>
      </c>
      <c r="M326" s="27"/>
    </row>
    <row r="327" customFormat="false" ht="15" hidden="false" customHeight="true" outlineLevel="0" collapsed="false">
      <c r="A327" s="20"/>
      <c r="B327" s="21"/>
      <c r="C327" s="20"/>
      <c r="D327" s="22"/>
      <c r="E327" s="22"/>
      <c r="F327" s="22"/>
      <c r="G327" s="24" t="str">
        <f aca="false">IF(C327="","",E327-F327)</f>
        <v/>
      </c>
      <c r="H327" s="24" t="str">
        <f aca="false">IF(C327="BUY",-E327,IF(C327="TRIM",G327,""))</f>
        <v/>
      </c>
      <c r="I327" s="25" t="str">
        <f aca="false">IF(C327="BUY",IF(OR(D327="",G327=""),"",G327/D327),IF(C327="TRIM",IF(OR(D327="",E327=""),"",-E327/D327),""))</f>
        <v/>
      </c>
      <c r="J327" s="24" t="str">
        <f aca="false">IF(A327="","",IF(COUNTIF($A$4:A327,A327)=1,INDEX(Chapters!$K$4:$K$203,MATCH(A327,Chapters!$A$4:$A$203,0))+IF(C327="BUY",N(E327),IF(C327="TRIM",-MIN(INDEX(Chapters!$K$4:$K$203,MATCH(A327,Chapters!$A$4:$A$203,0)),ABS(N(I327))*INDEX(Chapters!$H$4:$H$203,MATCH(A327,Chapters!$A$4:$A$203,0))),0)),J326+IF(C327="BUY",N(E327),IF(C327="TRIM",-MIN(J326,ABS(N(I327))*L326),0))))</f>
        <v/>
      </c>
      <c r="K327" s="25" t="str">
        <f aca="false">IF(A327="","",IF(COUNTIF($A$4:A327,A327)=1,INDEX(Chapters!$G$4:$G$203,MATCH(A327,Chapters!$A$4:$A$203,0))+N(I327),K326+N(I327)))</f>
        <v/>
      </c>
      <c r="L327" s="24" t="n">
        <f aca="false">IF(OR(K327="",K327=0),0,J327/K327)</f>
        <v>0</v>
      </c>
      <c r="M327" s="27"/>
    </row>
    <row r="328" customFormat="false" ht="15" hidden="false" customHeight="true" outlineLevel="0" collapsed="false">
      <c r="A328" s="20"/>
      <c r="B328" s="21"/>
      <c r="C328" s="20"/>
      <c r="D328" s="22"/>
      <c r="E328" s="22"/>
      <c r="F328" s="22"/>
      <c r="G328" s="24" t="str">
        <f aca="false">IF(C328="","",E328-F328)</f>
        <v/>
      </c>
      <c r="H328" s="24" t="str">
        <f aca="false">IF(C328="BUY",-E328,IF(C328="TRIM",G328,""))</f>
        <v/>
      </c>
      <c r="I328" s="25" t="str">
        <f aca="false">IF(C328="BUY",IF(OR(D328="",G328=""),"",G328/D328),IF(C328="TRIM",IF(OR(D328="",E328=""),"",-E328/D328),""))</f>
        <v/>
      </c>
      <c r="J328" s="24" t="str">
        <f aca="false">IF(A328="","",IF(COUNTIF($A$4:A328,A328)=1,INDEX(Chapters!$K$4:$K$203,MATCH(A328,Chapters!$A$4:$A$203,0))+IF(C328="BUY",N(E328),IF(C328="TRIM",-MIN(INDEX(Chapters!$K$4:$K$203,MATCH(A328,Chapters!$A$4:$A$203,0)),ABS(N(I328))*INDEX(Chapters!$H$4:$H$203,MATCH(A328,Chapters!$A$4:$A$203,0))),0)),J327+IF(C328="BUY",N(E328),IF(C328="TRIM",-MIN(J327,ABS(N(I328))*L327),0))))</f>
        <v/>
      </c>
      <c r="K328" s="25" t="str">
        <f aca="false">IF(A328="","",IF(COUNTIF($A$4:A328,A328)=1,INDEX(Chapters!$G$4:$G$203,MATCH(A328,Chapters!$A$4:$A$203,0))+N(I328),K327+N(I328)))</f>
        <v/>
      </c>
      <c r="L328" s="24" t="n">
        <f aca="false">IF(OR(K328="",K328=0),0,J328/K328)</f>
        <v>0</v>
      </c>
      <c r="M328" s="27"/>
    </row>
    <row r="329" customFormat="false" ht="15" hidden="false" customHeight="true" outlineLevel="0" collapsed="false">
      <c r="A329" s="20"/>
      <c r="B329" s="21"/>
      <c r="C329" s="20"/>
      <c r="D329" s="22"/>
      <c r="E329" s="22"/>
      <c r="F329" s="22"/>
      <c r="G329" s="24" t="str">
        <f aca="false">IF(C329="","",E329-F329)</f>
        <v/>
      </c>
      <c r="H329" s="24" t="str">
        <f aca="false">IF(C329="BUY",-E329,IF(C329="TRIM",G329,""))</f>
        <v/>
      </c>
      <c r="I329" s="25" t="str">
        <f aca="false">IF(C329="BUY",IF(OR(D329="",G329=""),"",G329/D329),IF(C329="TRIM",IF(OR(D329="",E329=""),"",-E329/D329),""))</f>
        <v/>
      </c>
      <c r="J329" s="24" t="str">
        <f aca="false">IF(A329="","",IF(COUNTIF($A$4:A329,A329)=1,INDEX(Chapters!$K$4:$K$203,MATCH(A329,Chapters!$A$4:$A$203,0))+IF(C329="BUY",N(E329),IF(C329="TRIM",-MIN(INDEX(Chapters!$K$4:$K$203,MATCH(A329,Chapters!$A$4:$A$203,0)),ABS(N(I329))*INDEX(Chapters!$H$4:$H$203,MATCH(A329,Chapters!$A$4:$A$203,0))),0)),J328+IF(C329="BUY",N(E329),IF(C329="TRIM",-MIN(J328,ABS(N(I329))*L328),0))))</f>
        <v/>
      </c>
      <c r="K329" s="25" t="str">
        <f aca="false">IF(A329="","",IF(COUNTIF($A$4:A329,A329)=1,INDEX(Chapters!$G$4:$G$203,MATCH(A329,Chapters!$A$4:$A$203,0))+N(I329),K328+N(I329)))</f>
        <v/>
      </c>
      <c r="L329" s="24" t="n">
        <f aca="false">IF(OR(K329="",K329=0),0,J329/K329)</f>
        <v>0</v>
      </c>
      <c r="M329" s="27"/>
    </row>
    <row r="330" customFormat="false" ht="15" hidden="false" customHeight="true" outlineLevel="0" collapsed="false">
      <c r="A330" s="20"/>
      <c r="B330" s="21"/>
      <c r="C330" s="20"/>
      <c r="D330" s="22"/>
      <c r="E330" s="22"/>
      <c r="F330" s="22"/>
      <c r="G330" s="24" t="str">
        <f aca="false">IF(C330="","",E330-F330)</f>
        <v/>
      </c>
      <c r="H330" s="24" t="str">
        <f aca="false">IF(C330="BUY",-E330,IF(C330="TRIM",G330,""))</f>
        <v/>
      </c>
      <c r="I330" s="25" t="str">
        <f aca="false">IF(C330="BUY",IF(OR(D330="",G330=""),"",G330/D330),IF(C330="TRIM",IF(OR(D330="",E330=""),"",-E330/D330),""))</f>
        <v/>
      </c>
      <c r="J330" s="24" t="str">
        <f aca="false">IF(A330="","",IF(COUNTIF($A$4:A330,A330)=1,INDEX(Chapters!$K$4:$K$203,MATCH(A330,Chapters!$A$4:$A$203,0))+IF(C330="BUY",N(E330),IF(C330="TRIM",-MIN(INDEX(Chapters!$K$4:$K$203,MATCH(A330,Chapters!$A$4:$A$203,0)),ABS(N(I330))*INDEX(Chapters!$H$4:$H$203,MATCH(A330,Chapters!$A$4:$A$203,0))),0)),J329+IF(C330="BUY",N(E330),IF(C330="TRIM",-MIN(J329,ABS(N(I330))*L329),0))))</f>
        <v/>
      </c>
      <c r="K330" s="25" t="str">
        <f aca="false">IF(A330="","",IF(COUNTIF($A$4:A330,A330)=1,INDEX(Chapters!$G$4:$G$203,MATCH(A330,Chapters!$A$4:$A$203,0))+N(I330),K329+N(I330)))</f>
        <v/>
      </c>
      <c r="L330" s="24" t="n">
        <f aca="false">IF(OR(K330="",K330=0),0,J330/K330)</f>
        <v>0</v>
      </c>
      <c r="M330" s="27"/>
    </row>
    <row r="331" customFormat="false" ht="15" hidden="false" customHeight="true" outlineLevel="0" collapsed="false">
      <c r="A331" s="20"/>
      <c r="B331" s="21"/>
      <c r="C331" s="20"/>
      <c r="D331" s="22"/>
      <c r="E331" s="22"/>
      <c r="F331" s="22"/>
      <c r="G331" s="24" t="str">
        <f aca="false">IF(C331="","",E331-F331)</f>
        <v/>
      </c>
      <c r="H331" s="24" t="str">
        <f aca="false">IF(C331="BUY",-E331,IF(C331="TRIM",G331,""))</f>
        <v/>
      </c>
      <c r="I331" s="25" t="str">
        <f aca="false">IF(C331="BUY",IF(OR(D331="",G331=""),"",G331/D331),IF(C331="TRIM",IF(OR(D331="",E331=""),"",-E331/D331),""))</f>
        <v/>
      </c>
      <c r="J331" s="24" t="str">
        <f aca="false">IF(A331="","",IF(COUNTIF($A$4:A331,A331)=1,INDEX(Chapters!$K$4:$K$203,MATCH(A331,Chapters!$A$4:$A$203,0))+IF(C331="BUY",N(E331),IF(C331="TRIM",-MIN(INDEX(Chapters!$K$4:$K$203,MATCH(A331,Chapters!$A$4:$A$203,0)),ABS(N(I331))*INDEX(Chapters!$H$4:$H$203,MATCH(A331,Chapters!$A$4:$A$203,0))),0)),J330+IF(C331="BUY",N(E331),IF(C331="TRIM",-MIN(J330,ABS(N(I331))*L330),0))))</f>
        <v/>
      </c>
      <c r="K331" s="25" t="str">
        <f aca="false">IF(A331="","",IF(COUNTIF($A$4:A331,A331)=1,INDEX(Chapters!$G$4:$G$203,MATCH(A331,Chapters!$A$4:$A$203,0))+N(I331),K330+N(I331)))</f>
        <v/>
      </c>
      <c r="L331" s="24" t="n">
        <f aca="false">IF(OR(K331="",K331=0),0,J331/K331)</f>
        <v>0</v>
      </c>
      <c r="M331" s="27"/>
    </row>
    <row r="332" customFormat="false" ht="15" hidden="false" customHeight="true" outlineLevel="0" collapsed="false">
      <c r="A332" s="20"/>
      <c r="B332" s="21"/>
      <c r="C332" s="20"/>
      <c r="D332" s="22"/>
      <c r="E332" s="22"/>
      <c r="F332" s="22"/>
      <c r="G332" s="24" t="str">
        <f aca="false">IF(C332="","",E332-F332)</f>
        <v/>
      </c>
      <c r="H332" s="24" t="str">
        <f aca="false">IF(C332="BUY",-E332,IF(C332="TRIM",G332,""))</f>
        <v/>
      </c>
      <c r="I332" s="25" t="str">
        <f aca="false">IF(C332="BUY",IF(OR(D332="",G332=""),"",G332/D332),IF(C332="TRIM",IF(OR(D332="",E332=""),"",-E332/D332),""))</f>
        <v/>
      </c>
      <c r="J332" s="24" t="str">
        <f aca="false">IF(A332="","",IF(COUNTIF($A$4:A332,A332)=1,INDEX(Chapters!$K$4:$K$203,MATCH(A332,Chapters!$A$4:$A$203,0))+IF(C332="BUY",N(E332),IF(C332="TRIM",-MIN(INDEX(Chapters!$K$4:$K$203,MATCH(A332,Chapters!$A$4:$A$203,0)),ABS(N(I332))*INDEX(Chapters!$H$4:$H$203,MATCH(A332,Chapters!$A$4:$A$203,0))),0)),J331+IF(C332="BUY",N(E332),IF(C332="TRIM",-MIN(J331,ABS(N(I332))*L331),0))))</f>
        <v/>
      </c>
      <c r="K332" s="25" t="str">
        <f aca="false">IF(A332="","",IF(COUNTIF($A$4:A332,A332)=1,INDEX(Chapters!$G$4:$G$203,MATCH(A332,Chapters!$A$4:$A$203,0))+N(I332),K331+N(I332)))</f>
        <v/>
      </c>
      <c r="L332" s="24" t="n">
        <f aca="false">IF(OR(K332="",K332=0),0,J332/K332)</f>
        <v>0</v>
      </c>
      <c r="M332" s="27"/>
    </row>
    <row r="333" customFormat="false" ht="15" hidden="false" customHeight="true" outlineLevel="0" collapsed="false">
      <c r="A333" s="20"/>
      <c r="B333" s="21"/>
      <c r="C333" s="20"/>
      <c r="D333" s="22"/>
      <c r="E333" s="22"/>
      <c r="F333" s="22"/>
      <c r="G333" s="24" t="str">
        <f aca="false">IF(C333="","",E333-F333)</f>
        <v/>
      </c>
      <c r="H333" s="24" t="str">
        <f aca="false">IF(C333="BUY",-E333,IF(C333="TRIM",G333,""))</f>
        <v/>
      </c>
      <c r="I333" s="25" t="str">
        <f aca="false">IF(C333="BUY",IF(OR(D333="",G333=""),"",G333/D333),IF(C333="TRIM",IF(OR(D333="",E333=""),"",-E333/D333),""))</f>
        <v/>
      </c>
      <c r="J333" s="24" t="str">
        <f aca="false">IF(A333="","",IF(COUNTIF($A$4:A333,A333)=1,INDEX(Chapters!$K$4:$K$203,MATCH(A333,Chapters!$A$4:$A$203,0))+IF(C333="BUY",N(E333),IF(C333="TRIM",-MIN(INDEX(Chapters!$K$4:$K$203,MATCH(A333,Chapters!$A$4:$A$203,0)),ABS(N(I333))*INDEX(Chapters!$H$4:$H$203,MATCH(A333,Chapters!$A$4:$A$203,0))),0)),J332+IF(C333="BUY",N(E333),IF(C333="TRIM",-MIN(J332,ABS(N(I333))*L332),0))))</f>
        <v/>
      </c>
      <c r="K333" s="25" t="str">
        <f aca="false">IF(A333="","",IF(COUNTIF($A$4:A333,A333)=1,INDEX(Chapters!$G$4:$G$203,MATCH(A333,Chapters!$A$4:$A$203,0))+N(I333),K332+N(I333)))</f>
        <v/>
      </c>
      <c r="L333" s="24" t="n">
        <f aca="false">IF(OR(K333="",K333=0),0,J333/K333)</f>
        <v>0</v>
      </c>
      <c r="M333" s="27"/>
    </row>
    <row r="334" customFormat="false" ht="15" hidden="false" customHeight="true" outlineLevel="0" collapsed="false">
      <c r="A334" s="20"/>
      <c r="B334" s="21"/>
      <c r="C334" s="20"/>
      <c r="D334" s="22"/>
      <c r="E334" s="22"/>
      <c r="F334" s="22"/>
      <c r="G334" s="24" t="str">
        <f aca="false">IF(C334="","",E334-F334)</f>
        <v/>
      </c>
      <c r="H334" s="24" t="str">
        <f aca="false">IF(C334="BUY",-E334,IF(C334="TRIM",G334,""))</f>
        <v/>
      </c>
      <c r="I334" s="25" t="str">
        <f aca="false">IF(C334="BUY",IF(OR(D334="",G334=""),"",G334/D334),IF(C334="TRIM",IF(OR(D334="",E334=""),"",-E334/D334),""))</f>
        <v/>
      </c>
      <c r="J334" s="24" t="str">
        <f aca="false">IF(A334="","",IF(COUNTIF($A$4:A334,A334)=1,INDEX(Chapters!$K$4:$K$203,MATCH(A334,Chapters!$A$4:$A$203,0))+IF(C334="BUY",N(E334),IF(C334="TRIM",-MIN(INDEX(Chapters!$K$4:$K$203,MATCH(A334,Chapters!$A$4:$A$203,0)),ABS(N(I334))*INDEX(Chapters!$H$4:$H$203,MATCH(A334,Chapters!$A$4:$A$203,0))),0)),J333+IF(C334="BUY",N(E334),IF(C334="TRIM",-MIN(J333,ABS(N(I334))*L333),0))))</f>
        <v/>
      </c>
      <c r="K334" s="25" t="str">
        <f aca="false">IF(A334="","",IF(COUNTIF($A$4:A334,A334)=1,INDEX(Chapters!$G$4:$G$203,MATCH(A334,Chapters!$A$4:$A$203,0))+N(I334),K333+N(I334)))</f>
        <v/>
      </c>
      <c r="L334" s="24" t="n">
        <f aca="false">IF(OR(K334="",K334=0),0,J334/K334)</f>
        <v>0</v>
      </c>
      <c r="M334" s="27"/>
    </row>
    <row r="335" customFormat="false" ht="15" hidden="false" customHeight="true" outlineLevel="0" collapsed="false">
      <c r="A335" s="20"/>
      <c r="B335" s="21"/>
      <c r="C335" s="20"/>
      <c r="D335" s="22"/>
      <c r="E335" s="22"/>
      <c r="F335" s="22"/>
      <c r="G335" s="24" t="str">
        <f aca="false">IF(C335="","",E335-F335)</f>
        <v/>
      </c>
      <c r="H335" s="24" t="str">
        <f aca="false">IF(C335="BUY",-E335,IF(C335="TRIM",G335,""))</f>
        <v/>
      </c>
      <c r="I335" s="25" t="str">
        <f aca="false">IF(C335="BUY",IF(OR(D335="",G335=""),"",G335/D335),IF(C335="TRIM",IF(OR(D335="",E335=""),"",-E335/D335),""))</f>
        <v/>
      </c>
      <c r="J335" s="24" t="str">
        <f aca="false">IF(A335="","",IF(COUNTIF($A$4:A335,A335)=1,INDEX(Chapters!$K$4:$K$203,MATCH(A335,Chapters!$A$4:$A$203,0))+IF(C335="BUY",N(E335),IF(C335="TRIM",-MIN(INDEX(Chapters!$K$4:$K$203,MATCH(A335,Chapters!$A$4:$A$203,0)),ABS(N(I335))*INDEX(Chapters!$H$4:$H$203,MATCH(A335,Chapters!$A$4:$A$203,0))),0)),J334+IF(C335="BUY",N(E335),IF(C335="TRIM",-MIN(J334,ABS(N(I335))*L334),0))))</f>
        <v/>
      </c>
      <c r="K335" s="25" t="str">
        <f aca="false">IF(A335="","",IF(COUNTIF($A$4:A335,A335)=1,INDEX(Chapters!$G$4:$G$203,MATCH(A335,Chapters!$A$4:$A$203,0))+N(I335),K334+N(I335)))</f>
        <v/>
      </c>
      <c r="L335" s="24" t="n">
        <f aca="false">IF(OR(K335="",K335=0),0,J335/K335)</f>
        <v>0</v>
      </c>
      <c r="M335" s="27"/>
    </row>
    <row r="336" customFormat="false" ht="15" hidden="false" customHeight="true" outlineLevel="0" collapsed="false">
      <c r="A336" s="20"/>
      <c r="B336" s="21"/>
      <c r="C336" s="20"/>
      <c r="D336" s="22"/>
      <c r="E336" s="22"/>
      <c r="F336" s="22"/>
      <c r="G336" s="24" t="str">
        <f aca="false">IF(C336="","",E336-F336)</f>
        <v/>
      </c>
      <c r="H336" s="24" t="str">
        <f aca="false">IF(C336="BUY",-E336,IF(C336="TRIM",G336,""))</f>
        <v/>
      </c>
      <c r="I336" s="25" t="str">
        <f aca="false">IF(C336="BUY",IF(OR(D336="",G336=""),"",G336/D336),IF(C336="TRIM",IF(OR(D336="",E336=""),"",-E336/D336),""))</f>
        <v/>
      </c>
      <c r="J336" s="24" t="str">
        <f aca="false">IF(A336="","",IF(COUNTIF($A$4:A336,A336)=1,INDEX(Chapters!$K$4:$K$203,MATCH(A336,Chapters!$A$4:$A$203,0))+IF(C336="BUY",N(E336),IF(C336="TRIM",-MIN(INDEX(Chapters!$K$4:$K$203,MATCH(A336,Chapters!$A$4:$A$203,0)),ABS(N(I336))*INDEX(Chapters!$H$4:$H$203,MATCH(A336,Chapters!$A$4:$A$203,0))),0)),J335+IF(C336="BUY",N(E336),IF(C336="TRIM",-MIN(J335,ABS(N(I336))*L335),0))))</f>
        <v/>
      </c>
      <c r="K336" s="25" t="str">
        <f aca="false">IF(A336="","",IF(COUNTIF($A$4:A336,A336)=1,INDEX(Chapters!$G$4:$G$203,MATCH(A336,Chapters!$A$4:$A$203,0))+N(I336),K335+N(I336)))</f>
        <v/>
      </c>
      <c r="L336" s="24" t="n">
        <f aca="false">IF(OR(K336="",K336=0),0,J336/K336)</f>
        <v>0</v>
      </c>
      <c r="M336" s="27"/>
    </row>
    <row r="337" customFormat="false" ht="15" hidden="false" customHeight="true" outlineLevel="0" collapsed="false">
      <c r="A337" s="20"/>
      <c r="B337" s="21"/>
      <c r="C337" s="20"/>
      <c r="D337" s="22"/>
      <c r="E337" s="22"/>
      <c r="F337" s="22"/>
      <c r="G337" s="24" t="str">
        <f aca="false">IF(C337="","",E337-F337)</f>
        <v/>
      </c>
      <c r="H337" s="24" t="str">
        <f aca="false">IF(C337="BUY",-E337,IF(C337="TRIM",G337,""))</f>
        <v/>
      </c>
      <c r="I337" s="25" t="str">
        <f aca="false">IF(C337="BUY",IF(OR(D337="",G337=""),"",G337/D337),IF(C337="TRIM",IF(OR(D337="",E337=""),"",-E337/D337),""))</f>
        <v/>
      </c>
      <c r="J337" s="24" t="str">
        <f aca="false">IF(A337="","",IF(COUNTIF($A$4:A337,A337)=1,INDEX(Chapters!$K$4:$K$203,MATCH(A337,Chapters!$A$4:$A$203,0))+IF(C337="BUY",N(E337),IF(C337="TRIM",-MIN(INDEX(Chapters!$K$4:$K$203,MATCH(A337,Chapters!$A$4:$A$203,0)),ABS(N(I337))*INDEX(Chapters!$H$4:$H$203,MATCH(A337,Chapters!$A$4:$A$203,0))),0)),J336+IF(C337="BUY",N(E337),IF(C337="TRIM",-MIN(J336,ABS(N(I337))*L336),0))))</f>
        <v/>
      </c>
      <c r="K337" s="25" t="str">
        <f aca="false">IF(A337="","",IF(COUNTIF($A$4:A337,A337)=1,INDEX(Chapters!$G$4:$G$203,MATCH(A337,Chapters!$A$4:$A$203,0))+N(I337),K336+N(I337)))</f>
        <v/>
      </c>
      <c r="L337" s="24" t="n">
        <f aca="false">IF(OR(K337="",K337=0),0,J337/K337)</f>
        <v>0</v>
      </c>
      <c r="M337" s="27"/>
    </row>
    <row r="338" customFormat="false" ht="15" hidden="false" customHeight="true" outlineLevel="0" collapsed="false">
      <c r="A338" s="20"/>
      <c r="B338" s="21"/>
      <c r="C338" s="20"/>
      <c r="D338" s="22"/>
      <c r="E338" s="22"/>
      <c r="F338" s="22"/>
      <c r="G338" s="24" t="str">
        <f aca="false">IF(C338="","",E338-F338)</f>
        <v/>
      </c>
      <c r="H338" s="24" t="str">
        <f aca="false">IF(C338="BUY",-E338,IF(C338="TRIM",G338,""))</f>
        <v/>
      </c>
      <c r="I338" s="25" t="str">
        <f aca="false">IF(C338="BUY",IF(OR(D338="",G338=""),"",G338/D338),IF(C338="TRIM",IF(OR(D338="",E338=""),"",-E338/D338),""))</f>
        <v/>
      </c>
      <c r="J338" s="24" t="str">
        <f aca="false">IF(A338="","",IF(COUNTIF($A$4:A338,A338)=1,INDEX(Chapters!$K$4:$K$203,MATCH(A338,Chapters!$A$4:$A$203,0))+IF(C338="BUY",N(E338),IF(C338="TRIM",-MIN(INDEX(Chapters!$K$4:$K$203,MATCH(A338,Chapters!$A$4:$A$203,0)),ABS(N(I338))*INDEX(Chapters!$H$4:$H$203,MATCH(A338,Chapters!$A$4:$A$203,0))),0)),J337+IF(C338="BUY",N(E338),IF(C338="TRIM",-MIN(J337,ABS(N(I338))*L337),0))))</f>
        <v/>
      </c>
      <c r="K338" s="25" t="str">
        <f aca="false">IF(A338="","",IF(COUNTIF($A$4:A338,A338)=1,INDEX(Chapters!$G$4:$G$203,MATCH(A338,Chapters!$A$4:$A$203,0))+N(I338),K337+N(I338)))</f>
        <v/>
      </c>
      <c r="L338" s="24" t="n">
        <f aca="false">IF(OR(K338="",K338=0),0,J338/K338)</f>
        <v>0</v>
      </c>
      <c r="M338" s="27"/>
    </row>
    <row r="339" customFormat="false" ht="15" hidden="false" customHeight="true" outlineLevel="0" collapsed="false">
      <c r="A339" s="20"/>
      <c r="B339" s="21"/>
      <c r="C339" s="20"/>
      <c r="D339" s="22"/>
      <c r="E339" s="22"/>
      <c r="F339" s="22"/>
      <c r="G339" s="24" t="str">
        <f aca="false">IF(C339="","",E339-F339)</f>
        <v/>
      </c>
      <c r="H339" s="24" t="str">
        <f aca="false">IF(C339="BUY",-E339,IF(C339="TRIM",G339,""))</f>
        <v/>
      </c>
      <c r="I339" s="25" t="str">
        <f aca="false">IF(C339="BUY",IF(OR(D339="",G339=""),"",G339/D339),IF(C339="TRIM",IF(OR(D339="",E339=""),"",-E339/D339),""))</f>
        <v/>
      </c>
      <c r="J339" s="24" t="str">
        <f aca="false">IF(A339="","",IF(COUNTIF($A$4:A339,A339)=1,INDEX(Chapters!$K$4:$K$203,MATCH(A339,Chapters!$A$4:$A$203,0))+IF(C339="BUY",N(E339),IF(C339="TRIM",-MIN(INDEX(Chapters!$K$4:$K$203,MATCH(A339,Chapters!$A$4:$A$203,0)),ABS(N(I339))*INDEX(Chapters!$H$4:$H$203,MATCH(A339,Chapters!$A$4:$A$203,0))),0)),J338+IF(C339="BUY",N(E339),IF(C339="TRIM",-MIN(J338,ABS(N(I339))*L338),0))))</f>
        <v/>
      </c>
      <c r="K339" s="25" t="str">
        <f aca="false">IF(A339="","",IF(COUNTIF($A$4:A339,A339)=1,INDEX(Chapters!$G$4:$G$203,MATCH(A339,Chapters!$A$4:$A$203,0))+N(I339),K338+N(I339)))</f>
        <v/>
      </c>
      <c r="L339" s="24" t="n">
        <f aca="false">IF(OR(K339="",K339=0),0,J339/K339)</f>
        <v>0</v>
      </c>
      <c r="M339" s="27"/>
    </row>
    <row r="340" customFormat="false" ht="15" hidden="false" customHeight="true" outlineLevel="0" collapsed="false">
      <c r="A340" s="20"/>
      <c r="B340" s="21"/>
      <c r="C340" s="20"/>
      <c r="D340" s="22"/>
      <c r="E340" s="22"/>
      <c r="F340" s="22"/>
      <c r="G340" s="24" t="str">
        <f aca="false">IF(C340="","",E340-F340)</f>
        <v/>
      </c>
      <c r="H340" s="24" t="str">
        <f aca="false">IF(C340="BUY",-E340,IF(C340="TRIM",G340,""))</f>
        <v/>
      </c>
      <c r="I340" s="25" t="str">
        <f aca="false">IF(C340="BUY",IF(OR(D340="",G340=""),"",G340/D340),IF(C340="TRIM",IF(OR(D340="",E340=""),"",-E340/D340),""))</f>
        <v/>
      </c>
      <c r="J340" s="24" t="str">
        <f aca="false">IF(A340="","",IF(COUNTIF($A$4:A340,A340)=1,INDEX(Chapters!$K$4:$K$203,MATCH(A340,Chapters!$A$4:$A$203,0))+IF(C340="BUY",N(E340),IF(C340="TRIM",-MIN(INDEX(Chapters!$K$4:$K$203,MATCH(A340,Chapters!$A$4:$A$203,0)),ABS(N(I340))*INDEX(Chapters!$H$4:$H$203,MATCH(A340,Chapters!$A$4:$A$203,0))),0)),J339+IF(C340="BUY",N(E340),IF(C340="TRIM",-MIN(J339,ABS(N(I340))*L339),0))))</f>
        <v/>
      </c>
      <c r="K340" s="25" t="str">
        <f aca="false">IF(A340="","",IF(COUNTIF($A$4:A340,A340)=1,INDEX(Chapters!$G$4:$G$203,MATCH(A340,Chapters!$A$4:$A$203,0))+N(I340),K339+N(I340)))</f>
        <v/>
      </c>
      <c r="L340" s="24" t="n">
        <f aca="false">IF(OR(K340="",K340=0),0,J340/K340)</f>
        <v>0</v>
      </c>
      <c r="M340" s="27"/>
    </row>
    <row r="341" customFormat="false" ht="15" hidden="false" customHeight="true" outlineLevel="0" collapsed="false">
      <c r="A341" s="20"/>
      <c r="B341" s="21"/>
      <c r="C341" s="20"/>
      <c r="D341" s="22"/>
      <c r="E341" s="22"/>
      <c r="F341" s="22"/>
      <c r="G341" s="24" t="str">
        <f aca="false">IF(C341="","",E341-F341)</f>
        <v/>
      </c>
      <c r="H341" s="24" t="str">
        <f aca="false">IF(C341="BUY",-E341,IF(C341="TRIM",G341,""))</f>
        <v/>
      </c>
      <c r="I341" s="25" t="str">
        <f aca="false">IF(C341="BUY",IF(OR(D341="",G341=""),"",G341/D341),IF(C341="TRIM",IF(OR(D341="",E341=""),"",-E341/D341),""))</f>
        <v/>
      </c>
      <c r="J341" s="24" t="str">
        <f aca="false">IF(A341="","",IF(COUNTIF($A$4:A341,A341)=1,INDEX(Chapters!$K$4:$K$203,MATCH(A341,Chapters!$A$4:$A$203,0))+IF(C341="BUY",N(E341),IF(C341="TRIM",-MIN(INDEX(Chapters!$K$4:$K$203,MATCH(A341,Chapters!$A$4:$A$203,0)),ABS(N(I341))*INDEX(Chapters!$H$4:$H$203,MATCH(A341,Chapters!$A$4:$A$203,0))),0)),J340+IF(C341="BUY",N(E341),IF(C341="TRIM",-MIN(J340,ABS(N(I341))*L340),0))))</f>
        <v/>
      </c>
      <c r="K341" s="25" t="str">
        <f aca="false">IF(A341="","",IF(COUNTIF($A$4:A341,A341)=1,INDEX(Chapters!$G$4:$G$203,MATCH(A341,Chapters!$A$4:$A$203,0))+N(I341),K340+N(I341)))</f>
        <v/>
      </c>
      <c r="L341" s="24" t="n">
        <f aca="false">IF(OR(K341="",K341=0),0,J341/K341)</f>
        <v>0</v>
      </c>
      <c r="M341" s="27"/>
    </row>
    <row r="342" customFormat="false" ht="15" hidden="false" customHeight="true" outlineLevel="0" collapsed="false">
      <c r="A342" s="20"/>
      <c r="B342" s="21"/>
      <c r="C342" s="20"/>
      <c r="D342" s="22"/>
      <c r="E342" s="22"/>
      <c r="F342" s="22"/>
      <c r="G342" s="24" t="str">
        <f aca="false">IF(C342="","",E342-F342)</f>
        <v/>
      </c>
      <c r="H342" s="24" t="str">
        <f aca="false">IF(C342="BUY",-E342,IF(C342="TRIM",G342,""))</f>
        <v/>
      </c>
      <c r="I342" s="25" t="str">
        <f aca="false">IF(C342="BUY",IF(OR(D342="",G342=""),"",G342/D342),IF(C342="TRIM",IF(OR(D342="",E342=""),"",-E342/D342),""))</f>
        <v/>
      </c>
      <c r="J342" s="24" t="str">
        <f aca="false">IF(A342="","",IF(COUNTIF($A$4:A342,A342)=1,INDEX(Chapters!$K$4:$K$203,MATCH(A342,Chapters!$A$4:$A$203,0))+IF(C342="BUY",N(E342),IF(C342="TRIM",-MIN(INDEX(Chapters!$K$4:$K$203,MATCH(A342,Chapters!$A$4:$A$203,0)),ABS(N(I342))*INDEX(Chapters!$H$4:$H$203,MATCH(A342,Chapters!$A$4:$A$203,0))),0)),J341+IF(C342="BUY",N(E342),IF(C342="TRIM",-MIN(J341,ABS(N(I342))*L341),0))))</f>
        <v/>
      </c>
      <c r="K342" s="25" t="str">
        <f aca="false">IF(A342="","",IF(COUNTIF($A$4:A342,A342)=1,INDEX(Chapters!$G$4:$G$203,MATCH(A342,Chapters!$A$4:$A$203,0))+N(I342),K341+N(I342)))</f>
        <v/>
      </c>
      <c r="L342" s="24" t="n">
        <f aca="false">IF(OR(K342="",K342=0),0,J342/K342)</f>
        <v>0</v>
      </c>
      <c r="M342" s="27"/>
    </row>
    <row r="343" customFormat="false" ht="15" hidden="false" customHeight="true" outlineLevel="0" collapsed="false">
      <c r="A343" s="20"/>
      <c r="B343" s="21"/>
      <c r="C343" s="20"/>
      <c r="D343" s="22"/>
      <c r="E343" s="22"/>
      <c r="F343" s="22"/>
      <c r="G343" s="24" t="str">
        <f aca="false">IF(C343="","",E343-F343)</f>
        <v/>
      </c>
      <c r="H343" s="24" t="str">
        <f aca="false">IF(C343="BUY",-E343,IF(C343="TRIM",G343,""))</f>
        <v/>
      </c>
      <c r="I343" s="25" t="str">
        <f aca="false">IF(C343="BUY",IF(OR(D343="",G343=""),"",G343/D343),IF(C343="TRIM",IF(OR(D343="",E343=""),"",-E343/D343),""))</f>
        <v/>
      </c>
      <c r="J343" s="24" t="str">
        <f aca="false">IF(A343="","",IF(COUNTIF($A$4:A343,A343)=1,INDEX(Chapters!$K$4:$K$203,MATCH(A343,Chapters!$A$4:$A$203,0))+IF(C343="BUY",N(E343),IF(C343="TRIM",-MIN(INDEX(Chapters!$K$4:$K$203,MATCH(A343,Chapters!$A$4:$A$203,0)),ABS(N(I343))*INDEX(Chapters!$H$4:$H$203,MATCH(A343,Chapters!$A$4:$A$203,0))),0)),J342+IF(C343="BUY",N(E343),IF(C343="TRIM",-MIN(J342,ABS(N(I343))*L342),0))))</f>
        <v/>
      </c>
      <c r="K343" s="25" t="str">
        <f aca="false">IF(A343="","",IF(COUNTIF($A$4:A343,A343)=1,INDEX(Chapters!$G$4:$G$203,MATCH(A343,Chapters!$A$4:$A$203,0))+N(I343),K342+N(I343)))</f>
        <v/>
      </c>
      <c r="L343" s="24" t="n">
        <f aca="false">IF(OR(K343="",K343=0),0,J343/K343)</f>
        <v>0</v>
      </c>
      <c r="M343" s="27"/>
    </row>
    <row r="344" customFormat="false" ht="15" hidden="false" customHeight="true" outlineLevel="0" collapsed="false">
      <c r="A344" s="20"/>
      <c r="B344" s="21"/>
      <c r="C344" s="20"/>
      <c r="D344" s="22"/>
      <c r="E344" s="22"/>
      <c r="F344" s="22"/>
      <c r="G344" s="24" t="str">
        <f aca="false">IF(C344="","",E344-F344)</f>
        <v/>
      </c>
      <c r="H344" s="24" t="str">
        <f aca="false">IF(C344="BUY",-E344,IF(C344="TRIM",G344,""))</f>
        <v/>
      </c>
      <c r="I344" s="25" t="str">
        <f aca="false">IF(C344="BUY",IF(OR(D344="",G344=""),"",G344/D344),IF(C344="TRIM",IF(OR(D344="",E344=""),"",-E344/D344),""))</f>
        <v/>
      </c>
      <c r="J344" s="24" t="str">
        <f aca="false">IF(A344="","",IF(COUNTIF($A$4:A344,A344)=1,INDEX(Chapters!$K$4:$K$203,MATCH(A344,Chapters!$A$4:$A$203,0))+IF(C344="BUY",N(E344),IF(C344="TRIM",-MIN(INDEX(Chapters!$K$4:$K$203,MATCH(A344,Chapters!$A$4:$A$203,0)),ABS(N(I344))*INDEX(Chapters!$H$4:$H$203,MATCH(A344,Chapters!$A$4:$A$203,0))),0)),J343+IF(C344="BUY",N(E344),IF(C344="TRIM",-MIN(J343,ABS(N(I344))*L343),0))))</f>
        <v/>
      </c>
      <c r="K344" s="25" t="str">
        <f aca="false">IF(A344="","",IF(COUNTIF($A$4:A344,A344)=1,INDEX(Chapters!$G$4:$G$203,MATCH(A344,Chapters!$A$4:$A$203,0))+N(I344),K343+N(I344)))</f>
        <v/>
      </c>
      <c r="L344" s="24" t="n">
        <f aca="false">IF(OR(K344="",K344=0),0,J344/K344)</f>
        <v>0</v>
      </c>
      <c r="M344" s="27"/>
    </row>
    <row r="345" customFormat="false" ht="15" hidden="false" customHeight="true" outlineLevel="0" collapsed="false">
      <c r="A345" s="20"/>
      <c r="B345" s="21"/>
      <c r="C345" s="20"/>
      <c r="D345" s="22"/>
      <c r="E345" s="22"/>
      <c r="F345" s="22"/>
      <c r="G345" s="24" t="str">
        <f aca="false">IF(C345="","",E345-F345)</f>
        <v/>
      </c>
      <c r="H345" s="24" t="str">
        <f aca="false">IF(C345="BUY",-E345,IF(C345="TRIM",G345,""))</f>
        <v/>
      </c>
      <c r="I345" s="25" t="str">
        <f aca="false">IF(C345="BUY",IF(OR(D345="",G345=""),"",G345/D345),IF(C345="TRIM",IF(OR(D345="",E345=""),"",-E345/D345),""))</f>
        <v/>
      </c>
      <c r="J345" s="24" t="str">
        <f aca="false">IF(A345="","",IF(COUNTIF($A$4:A345,A345)=1,INDEX(Chapters!$K$4:$K$203,MATCH(A345,Chapters!$A$4:$A$203,0))+IF(C345="BUY",N(E345),IF(C345="TRIM",-MIN(INDEX(Chapters!$K$4:$K$203,MATCH(A345,Chapters!$A$4:$A$203,0)),ABS(N(I345))*INDEX(Chapters!$H$4:$H$203,MATCH(A345,Chapters!$A$4:$A$203,0))),0)),J344+IF(C345="BUY",N(E345),IF(C345="TRIM",-MIN(J344,ABS(N(I345))*L344),0))))</f>
        <v/>
      </c>
      <c r="K345" s="25" t="str">
        <f aca="false">IF(A345="","",IF(COUNTIF($A$4:A345,A345)=1,INDEX(Chapters!$G$4:$G$203,MATCH(A345,Chapters!$A$4:$A$203,0))+N(I345),K344+N(I345)))</f>
        <v/>
      </c>
      <c r="L345" s="24" t="n">
        <f aca="false">IF(OR(K345="",K345=0),0,J345/K345)</f>
        <v>0</v>
      </c>
      <c r="M345" s="27"/>
    </row>
    <row r="346" customFormat="false" ht="15" hidden="false" customHeight="true" outlineLevel="0" collapsed="false">
      <c r="A346" s="20"/>
      <c r="B346" s="21"/>
      <c r="C346" s="20"/>
      <c r="D346" s="22"/>
      <c r="E346" s="22"/>
      <c r="F346" s="22"/>
      <c r="G346" s="24" t="str">
        <f aca="false">IF(C346="","",E346-F346)</f>
        <v/>
      </c>
      <c r="H346" s="24" t="str">
        <f aca="false">IF(C346="BUY",-E346,IF(C346="TRIM",G346,""))</f>
        <v/>
      </c>
      <c r="I346" s="25" t="str">
        <f aca="false">IF(C346="BUY",IF(OR(D346="",G346=""),"",G346/D346),IF(C346="TRIM",IF(OR(D346="",E346=""),"",-E346/D346),""))</f>
        <v/>
      </c>
      <c r="J346" s="24" t="str">
        <f aca="false">IF(A346="","",IF(COUNTIF($A$4:A346,A346)=1,INDEX(Chapters!$K$4:$K$203,MATCH(A346,Chapters!$A$4:$A$203,0))+IF(C346="BUY",N(E346),IF(C346="TRIM",-MIN(INDEX(Chapters!$K$4:$K$203,MATCH(A346,Chapters!$A$4:$A$203,0)),ABS(N(I346))*INDEX(Chapters!$H$4:$H$203,MATCH(A346,Chapters!$A$4:$A$203,0))),0)),J345+IF(C346="BUY",N(E346),IF(C346="TRIM",-MIN(J345,ABS(N(I346))*L345),0))))</f>
        <v/>
      </c>
      <c r="K346" s="25" t="str">
        <f aca="false">IF(A346="","",IF(COUNTIF($A$4:A346,A346)=1,INDEX(Chapters!$G$4:$G$203,MATCH(A346,Chapters!$A$4:$A$203,0))+N(I346),K345+N(I346)))</f>
        <v/>
      </c>
      <c r="L346" s="24" t="n">
        <f aca="false">IF(OR(K346="",K346=0),0,J346/K346)</f>
        <v>0</v>
      </c>
      <c r="M346" s="27"/>
    </row>
    <row r="347" customFormat="false" ht="15" hidden="false" customHeight="true" outlineLevel="0" collapsed="false">
      <c r="A347" s="20"/>
      <c r="B347" s="21"/>
      <c r="C347" s="20"/>
      <c r="D347" s="22"/>
      <c r="E347" s="22"/>
      <c r="F347" s="22"/>
      <c r="G347" s="24" t="str">
        <f aca="false">IF(C347="","",E347-F347)</f>
        <v/>
      </c>
      <c r="H347" s="24" t="str">
        <f aca="false">IF(C347="BUY",-E347,IF(C347="TRIM",G347,""))</f>
        <v/>
      </c>
      <c r="I347" s="25" t="str">
        <f aca="false">IF(C347="BUY",IF(OR(D347="",G347=""),"",G347/D347),IF(C347="TRIM",IF(OR(D347="",E347=""),"",-E347/D347),""))</f>
        <v/>
      </c>
      <c r="J347" s="24" t="str">
        <f aca="false">IF(A347="","",IF(COUNTIF($A$4:A347,A347)=1,INDEX(Chapters!$K$4:$K$203,MATCH(A347,Chapters!$A$4:$A$203,0))+IF(C347="BUY",N(E347),IF(C347="TRIM",-MIN(INDEX(Chapters!$K$4:$K$203,MATCH(A347,Chapters!$A$4:$A$203,0)),ABS(N(I347))*INDEX(Chapters!$H$4:$H$203,MATCH(A347,Chapters!$A$4:$A$203,0))),0)),J346+IF(C347="BUY",N(E347),IF(C347="TRIM",-MIN(J346,ABS(N(I347))*L346),0))))</f>
        <v/>
      </c>
      <c r="K347" s="25" t="str">
        <f aca="false">IF(A347="","",IF(COUNTIF($A$4:A347,A347)=1,INDEX(Chapters!$G$4:$G$203,MATCH(A347,Chapters!$A$4:$A$203,0))+N(I347),K346+N(I347)))</f>
        <v/>
      </c>
      <c r="L347" s="24" t="n">
        <f aca="false">IF(OR(K347="",K347=0),0,J347/K347)</f>
        <v>0</v>
      </c>
      <c r="M347" s="27"/>
    </row>
    <row r="348" customFormat="false" ht="15" hidden="false" customHeight="true" outlineLevel="0" collapsed="false">
      <c r="A348" s="20"/>
      <c r="B348" s="21"/>
      <c r="C348" s="20"/>
      <c r="D348" s="22"/>
      <c r="E348" s="22"/>
      <c r="F348" s="22"/>
      <c r="G348" s="24" t="str">
        <f aca="false">IF(C348="","",E348-F348)</f>
        <v/>
      </c>
      <c r="H348" s="24" t="str">
        <f aca="false">IF(C348="BUY",-E348,IF(C348="TRIM",G348,""))</f>
        <v/>
      </c>
      <c r="I348" s="25" t="str">
        <f aca="false">IF(C348="BUY",IF(OR(D348="",G348=""),"",G348/D348),IF(C348="TRIM",IF(OR(D348="",E348=""),"",-E348/D348),""))</f>
        <v/>
      </c>
      <c r="J348" s="24" t="str">
        <f aca="false">IF(A348="","",IF(COUNTIF($A$4:A348,A348)=1,INDEX(Chapters!$K$4:$K$203,MATCH(A348,Chapters!$A$4:$A$203,0))+IF(C348="BUY",N(E348),IF(C348="TRIM",-MIN(INDEX(Chapters!$K$4:$K$203,MATCH(A348,Chapters!$A$4:$A$203,0)),ABS(N(I348))*INDEX(Chapters!$H$4:$H$203,MATCH(A348,Chapters!$A$4:$A$203,0))),0)),J347+IF(C348="BUY",N(E348),IF(C348="TRIM",-MIN(J347,ABS(N(I348))*L347),0))))</f>
        <v/>
      </c>
      <c r="K348" s="25" t="str">
        <f aca="false">IF(A348="","",IF(COUNTIF($A$4:A348,A348)=1,INDEX(Chapters!$G$4:$G$203,MATCH(A348,Chapters!$A$4:$A$203,0))+N(I348),K347+N(I348)))</f>
        <v/>
      </c>
      <c r="L348" s="24" t="n">
        <f aca="false">IF(OR(K348="",K348=0),0,J348/K348)</f>
        <v>0</v>
      </c>
      <c r="M348" s="27"/>
    </row>
    <row r="349" customFormat="false" ht="15" hidden="false" customHeight="true" outlineLevel="0" collapsed="false">
      <c r="A349" s="20"/>
      <c r="B349" s="21"/>
      <c r="C349" s="20"/>
      <c r="D349" s="22"/>
      <c r="E349" s="22"/>
      <c r="F349" s="22"/>
      <c r="G349" s="24" t="str">
        <f aca="false">IF(C349="","",E349-F349)</f>
        <v/>
      </c>
      <c r="H349" s="24" t="str">
        <f aca="false">IF(C349="BUY",-E349,IF(C349="TRIM",G349,""))</f>
        <v/>
      </c>
      <c r="I349" s="25" t="str">
        <f aca="false">IF(C349="BUY",IF(OR(D349="",G349=""),"",G349/D349),IF(C349="TRIM",IF(OR(D349="",E349=""),"",-E349/D349),""))</f>
        <v/>
      </c>
      <c r="J349" s="24" t="str">
        <f aca="false">IF(A349="","",IF(COUNTIF($A$4:A349,A349)=1,INDEX(Chapters!$K$4:$K$203,MATCH(A349,Chapters!$A$4:$A$203,0))+IF(C349="BUY",N(E349),IF(C349="TRIM",-MIN(INDEX(Chapters!$K$4:$K$203,MATCH(A349,Chapters!$A$4:$A$203,0)),ABS(N(I349))*INDEX(Chapters!$H$4:$H$203,MATCH(A349,Chapters!$A$4:$A$203,0))),0)),J348+IF(C349="BUY",N(E349),IF(C349="TRIM",-MIN(J348,ABS(N(I349))*L348),0))))</f>
        <v/>
      </c>
      <c r="K349" s="25" t="str">
        <f aca="false">IF(A349="","",IF(COUNTIF($A$4:A349,A349)=1,INDEX(Chapters!$G$4:$G$203,MATCH(A349,Chapters!$A$4:$A$203,0))+N(I349),K348+N(I349)))</f>
        <v/>
      </c>
      <c r="L349" s="24" t="n">
        <f aca="false">IF(OR(K349="",K349=0),0,J349/K349)</f>
        <v>0</v>
      </c>
      <c r="M349" s="27"/>
    </row>
    <row r="350" customFormat="false" ht="15" hidden="false" customHeight="true" outlineLevel="0" collapsed="false">
      <c r="A350" s="20"/>
      <c r="B350" s="21"/>
      <c r="C350" s="20"/>
      <c r="D350" s="22"/>
      <c r="E350" s="22"/>
      <c r="F350" s="22"/>
      <c r="G350" s="24" t="str">
        <f aca="false">IF(C350="","",E350-F350)</f>
        <v/>
      </c>
      <c r="H350" s="24" t="str">
        <f aca="false">IF(C350="BUY",-E350,IF(C350="TRIM",G350,""))</f>
        <v/>
      </c>
      <c r="I350" s="25" t="str">
        <f aca="false">IF(C350="BUY",IF(OR(D350="",G350=""),"",G350/D350),IF(C350="TRIM",IF(OR(D350="",E350=""),"",-E350/D350),""))</f>
        <v/>
      </c>
      <c r="J350" s="24" t="str">
        <f aca="false">IF(A350="","",IF(COUNTIF($A$4:A350,A350)=1,INDEX(Chapters!$K$4:$K$203,MATCH(A350,Chapters!$A$4:$A$203,0))+IF(C350="BUY",N(E350),IF(C350="TRIM",-MIN(INDEX(Chapters!$K$4:$K$203,MATCH(A350,Chapters!$A$4:$A$203,0)),ABS(N(I350))*INDEX(Chapters!$H$4:$H$203,MATCH(A350,Chapters!$A$4:$A$203,0))),0)),J349+IF(C350="BUY",N(E350),IF(C350="TRIM",-MIN(J349,ABS(N(I350))*L349),0))))</f>
        <v/>
      </c>
      <c r="K350" s="25" t="str">
        <f aca="false">IF(A350="","",IF(COUNTIF($A$4:A350,A350)=1,INDEX(Chapters!$G$4:$G$203,MATCH(A350,Chapters!$A$4:$A$203,0))+N(I350),K349+N(I350)))</f>
        <v/>
      </c>
      <c r="L350" s="24" t="n">
        <f aca="false">IF(OR(K350="",K350=0),0,J350/K350)</f>
        <v>0</v>
      </c>
      <c r="M350" s="27"/>
    </row>
    <row r="351" customFormat="false" ht="15" hidden="false" customHeight="true" outlineLevel="0" collapsed="false">
      <c r="A351" s="20"/>
      <c r="B351" s="21"/>
      <c r="C351" s="20"/>
      <c r="D351" s="22"/>
      <c r="E351" s="22"/>
      <c r="F351" s="22"/>
      <c r="G351" s="24" t="str">
        <f aca="false">IF(C351="","",E351-F351)</f>
        <v/>
      </c>
      <c r="H351" s="24" t="str">
        <f aca="false">IF(C351="BUY",-E351,IF(C351="TRIM",G351,""))</f>
        <v/>
      </c>
      <c r="I351" s="25" t="str">
        <f aca="false">IF(C351="BUY",IF(OR(D351="",G351=""),"",G351/D351),IF(C351="TRIM",IF(OR(D351="",E351=""),"",-E351/D351),""))</f>
        <v/>
      </c>
      <c r="J351" s="24" t="str">
        <f aca="false">IF(A351="","",IF(COUNTIF($A$4:A351,A351)=1,INDEX(Chapters!$K$4:$K$203,MATCH(A351,Chapters!$A$4:$A$203,0))+IF(C351="BUY",N(E351),IF(C351="TRIM",-MIN(INDEX(Chapters!$K$4:$K$203,MATCH(A351,Chapters!$A$4:$A$203,0)),ABS(N(I351))*INDEX(Chapters!$H$4:$H$203,MATCH(A351,Chapters!$A$4:$A$203,0))),0)),J350+IF(C351="BUY",N(E351),IF(C351="TRIM",-MIN(J350,ABS(N(I351))*L350),0))))</f>
        <v/>
      </c>
      <c r="K351" s="25" t="str">
        <f aca="false">IF(A351="","",IF(COUNTIF($A$4:A351,A351)=1,INDEX(Chapters!$G$4:$G$203,MATCH(A351,Chapters!$A$4:$A$203,0))+N(I351),K350+N(I351)))</f>
        <v/>
      </c>
      <c r="L351" s="24" t="n">
        <f aca="false">IF(OR(K351="",K351=0),0,J351/K351)</f>
        <v>0</v>
      </c>
      <c r="M351" s="27"/>
    </row>
    <row r="352" customFormat="false" ht="15" hidden="false" customHeight="true" outlineLevel="0" collapsed="false">
      <c r="A352" s="20"/>
      <c r="B352" s="21"/>
      <c r="C352" s="20"/>
      <c r="D352" s="22"/>
      <c r="E352" s="22"/>
      <c r="F352" s="22"/>
      <c r="G352" s="24" t="str">
        <f aca="false">IF(C352="","",E352-F352)</f>
        <v/>
      </c>
      <c r="H352" s="24" t="str">
        <f aca="false">IF(C352="BUY",-E352,IF(C352="TRIM",G352,""))</f>
        <v/>
      </c>
      <c r="I352" s="25" t="str">
        <f aca="false">IF(C352="BUY",IF(OR(D352="",G352=""),"",G352/D352),IF(C352="TRIM",IF(OR(D352="",E352=""),"",-E352/D352),""))</f>
        <v/>
      </c>
      <c r="J352" s="24" t="str">
        <f aca="false">IF(A352="","",IF(COUNTIF($A$4:A352,A352)=1,INDEX(Chapters!$K$4:$K$203,MATCH(A352,Chapters!$A$4:$A$203,0))+IF(C352="BUY",N(E352),IF(C352="TRIM",-MIN(INDEX(Chapters!$K$4:$K$203,MATCH(A352,Chapters!$A$4:$A$203,0)),ABS(N(I352))*INDEX(Chapters!$H$4:$H$203,MATCH(A352,Chapters!$A$4:$A$203,0))),0)),J351+IF(C352="BUY",N(E352),IF(C352="TRIM",-MIN(J351,ABS(N(I352))*L351),0))))</f>
        <v/>
      </c>
      <c r="K352" s="25" t="str">
        <f aca="false">IF(A352="","",IF(COUNTIF($A$4:A352,A352)=1,INDEX(Chapters!$G$4:$G$203,MATCH(A352,Chapters!$A$4:$A$203,0))+N(I352),K351+N(I352)))</f>
        <v/>
      </c>
      <c r="L352" s="24" t="n">
        <f aca="false">IF(OR(K352="",K352=0),0,J352/K352)</f>
        <v>0</v>
      </c>
      <c r="M352" s="27"/>
    </row>
    <row r="353" customFormat="false" ht="15" hidden="false" customHeight="true" outlineLevel="0" collapsed="false">
      <c r="A353" s="20"/>
      <c r="B353" s="21"/>
      <c r="C353" s="20"/>
      <c r="D353" s="22"/>
      <c r="E353" s="22"/>
      <c r="F353" s="22"/>
      <c r="G353" s="24" t="str">
        <f aca="false">IF(C353="","",E353-F353)</f>
        <v/>
      </c>
      <c r="H353" s="24" t="str">
        <f aca="false">IF(C353="BUY",-E353,IF(C353="TRIM",G353,""))</f>
        <v/>
      </c>
      <c r="I353" s="25" t="str">
        <f aca="false">IF(C353="BUY",IF(OR(D353="",G353=""),"",G353/D353),IF(C353="TRIM",IF(OR(D353="",E353=""),"",-E353/D353),""))</f>
        <v/>
      </c>
      <c r="J353" s="24" t="str">
        <f aca="false">IF(A353="","",IF(COUNTIF($A$4:A353,A353)=1,INDEX(Chapters!$K$4:$K$203,MATCH(A353,Chapters!$A$4:$A$203,0))+IF(C353="BUY",N(E353),IF(C353="TRIM",-MIN(INDEX(Chapters!$K$4:$K$203,MATCH(A353,Chapters!$A$4:$A$203,0)),ABS(N(I353))*INDEX(Chapters!$H$4:$H$203,MATCH(A353,Chapters!$A$4:$A$203,0))),0)),J352+IF(C353="BUY",N(E353),IF(C353="TRIM",-MIN(J352,ABS(N(I353))*L352),0))))</f>
        <v/>
      </c>
      <c r="K353" s="25" t="str">
        <f aca="false">IF(A353="","",IF(COUNTIF($A$4:A353,A353)=1,INDEX(Chapters!$G$4:$G$203,MATCH(A353,Chapters!$A$4:$A$203,0))+N(I353),K352+N(I353)))</f>
        <v/>
      </c>
      <c r="L353" s="24" t="n">
        <f aca="false">IF(OR(K353="",K353=0),0,J353/K353)</f>
        <v>0</v>
      </c>
      <c r="M353" s="27"/>
    </row>
    <row r="354" customFormat="false" ht="15" hidden="false" customHeight="true" outlineLevel="0" collapsed="false">
      <c r="A354" s="20"/>
      <c r="B354" s="21"/>
      <c r="C354" s="20"/>
      <c r="D354" s="22"/>
      <c r="E354" s="22"/>
      <c r="F354" s="22"/>
      <c r="G354" s="24" t="str">
        <f aca="false">IF(C354="","",E354-F354)</f>
        <v/>
      </c>
      <c r="H354" s="24" t="str">
        <f aca="false">IF(C354="BUY",-E354,IF(C354="TRIM",G354,""))</f>
        <v/>
      </c>
      <c r="I354" s="25" t="str">
        <f aca="false">IF(C354="BUY",IF(OR(D354="",G354=""),"",G354/D354),IF(C354="TRIM",IF(OR(D354="",E354=""),"",-E354/D354),""))</f>
        <v/>
      </c>
      <c r="J354" s="24" t="str">
        <f aca="false">IF(A354="","",IF(COUNTIF($A$4:A354,A354)=1,INDEX(Chapters!$K$4:$K$203,MATCH(A354,Chapters!$A$4:$A$203,0))+IF(C354="BUY",N(E354),IF(C354="TRIM",-MIN(INDEX(Chapters!$K$4:$K$203,MATCH(A354,Chapters!$A$4:$A$203,0)),ABS(N(I354))*INDEX(Chapters!$H$4:$H$203,MATCH(A354,Chapters!$A$4:$A$203,0))),0)),J353+IF(C354="BUY",N(E354),IF(C354="TRIM",-MIN(J353,ABS(N(I354))*L353),0))))</f>
        <v/>
      </c>
      <c r="K354" s="25" t="str">
        <f aca="false">IF(A354="","",IF(COUNTIF($A$4:A354,A354)=1,INDEX(Chapters!$G$4:$G$203,MATCH(A354,Chapters!$A$4:$A$203,0))+N(I354),K353+N(I354)))</f>
        <v/>
      </c>
      <c r="L354" s="24" t="n">
        <f aca="false">IF(OR(K354="",K354=0),0,J354/K354)</f>
        <v>0</v>
      </c>
      <c r="M354" s="27"/>
    </row>
    <row r="355" customFormat="false" ht="15" hidden="false" customHeight="true" outlineLevel="0" collapsed="false">
      <c r="A355" s="20"/>
      <c r="B355" s="21"/>
      <c r="C355" s="20"/>
      <c r="D355" s="22"/>
      <c r="E355" s="22"/>
      <c r="F355" s="22"/>
      <c r="G355" s="24" t="str">
        <f aca="false">IF(C355="","",E355-F355)</f>
        <v/>
      </c>
      <c r="H355" s="24" t="str">
        <f aca="false">IF(C355="BUY",-E355,IF(C355="TRIM",G355,""))</f>
        <v/>
      </c>
      <c r="I355" s="25" t="str">
        <f aca="false">IF(C355="BUY",IF(OR(D355="",G355=""),"",G355/D355),IF(C355="TRIM",IF(OR(D355="",E355=""),"",-E355/D355),""))</f>
        <v/>
      </c>
      <c r="J355" s="24" t="str">
        <f aca="false">IF(A355="","",IF(COUNTIF($A$4:A355,A355)=1,INDEX(Chapters!$K$4:$K$203,MATCH(A355,Chapters!$A$4:$A$203,0))+IF(C355="BUY",N(E355),IF(C355="TRIM",-MIN(INDEX(Chapters!$K$4:$K$203,MATCH(A355,Chapters!$A$4:$A$203,0)),ABS(N(I355))*INDEX(Chapters!$H$4:$H$203,MATCH(A355,Chapters!$A$4:$A$203,0))),0)),J354+IF(C355="BUY",N(E355),IF(C355="TRIM",-MIN(J354,ABS(N(I355))*L354),0))))</f>
        <v/>
      </c>
      <c r="K355" s="25" t="str">
        <f aca="false">IF(A355="","",IF(COUNTIF($A$4:A355,A355)=1,INDEX(Chapters!$G$4:$G$203,MATCH(A355,Chapters!$A$4:$A$203,0))+N(I355),K354+N(I355)))</f>
        <v/>
      </c>
      <c r="L355" s="24" t="n">
        <f aca="false">IF(OR(K355="",K355=0),0,J355/K355)</f>
        <v>0</v>
      </c>
      <c r="M355" s="27"/>
    </row>
    <row r="356" customFormat="false" ht="15" hidden="false" customHeight="true" outlineLevel="0" collapsed="false">
      <c r="A356" s="20"/>
      <c r="B356" s="21"/>
      <c r="C356" s="20"/>
      <c r="D356" s="22"/>
      <c r="E356" s="22"/>
      <c r="F356" s="22"/>
      <c r="G356" s="24" t="str">
        <f aca="false">IF(C356="","",E356-F356)</f>
        <v/>
      </c>
      <c r="H356" s="24" t="str">
        <f aca="false">IF(C356="BUY",-E356,IF(C356="TRIM",G356,""))</f>
        <v/>
      </c>
      <c r="I356" s="25" t="str">
        <f aca="false">IF(C356="BUY",IF(OR(D356="",G356=""),"",G356/D356),IF(C356="TRIM",IF(OR(D356="",E356=""),"",-E356/D356),""))</f>
        <v/>
      </c>
      <c r="J356" s="24" t="str">
        <f aca="false">IF(A356="","",IF(COUNTIF($A$4:A356,A356)=1,INDEX(Chapters!$K$4:$K$203,MATCH(A356,Chapters!$A$4:$A$203,0))+IF(C356="BUY",N(E356),IF(C356="TRIM",-MIN(INDEX(Chapters!$K$4:$K$203,MATCH(A356,Chapters!$A$4:$A$203,0)),ABS(N(I356))*INDEX(Chapters!$H$4:$H$203,MATCH(A356,Chapters!$A$4:$A$203,0))),0)),J355+IF(C356="BUY",N(E356),IF(C356="TRIM",-MIN(J355,ABS(N(I356))*L355),0))))</f>
        <v/>
      </c>
      <c r="K356" s="25" t="str">
        <f aca="false">IF(A356="","",IF(COUNTIF($A$4:A356,A356)=1,INDEX(Chapters!$G$4:$G$203,MATCH(A356,Chapters!$A$4:$A$203,0))+N(I356),K355+N(I356)))</f>
        <v/>
      </c>
      <c r="L356" s="24" t="n">
        <f aca="false">IF(OR(K356="",K356=0),0,J356/K356)</f>
        <v>0</v>
      </c>
      <c r="M356" s="27"/>
    </row>
    <row r="357" customFormat="false" ht="15" hidden="false" customHeight="true" outlineLevel="0" collapsed="false">
      <c r="A357" s="20"/>
      <c r="B357" s="21"/>
      <c r="C357" s="20"/>
      <c r="D357" s="22"/>
      <c r="E357" s="22"/>
      <c r="F357" s="22"/>
      <c r="G357" s="24" t="str">
        <f aca="false">IF(C357="","",E357-F357)</f>
        <v/>
      </c>
      <c r="H357" s="24" t="str">
        <f aca="false">IF(C357="BUY",-E357,IF(C357="TRIM",G357,""))</f>
        <v/>
      </c>
      <c r="I357" s="25" t="str">
        <f aca="false">IF(C357="BUY",IF(OR(D357="",G357=""),"",G357/D357),IF(C357="TRIM",IF(OR(D357="",E357=""),"",-E357/D357),""))</f>
        <v/>
      </c>
      <c r="J357" s="24" t="str">
        <f aca="false">IF(A357="","",IF(COUNTIF($A$4:A357,A357)=1,INDEX(Chapters!$K$4:$K$203,MATCH(A357,Chapters!$A$4:$A$203,0))+IF(C357="BUY",N(E357),IF(C357="TRIM",-MIN(INDEX(Chapters!$K$4:$K$203,MATCH(A357,Chapters!$A$4:$A$203,0)),ABS(N(I357))*INDEX(Chapters!$H$4:$H$203,MATCH(A357,Chapters!$A$4:$A$203,0))),0)),J356+IF(C357="BUY",N(E357),IF(C357="TRIM",-MIN(J356,ABS(N(I357))*L356),0))))</f>
        <v/>
      </c>
      <c r="K357" s="25" t="str">
        <f aca="false">IF(A357="","",IF(COUNTIF($A$4:A357,A357)=1,INDEX(Chapters!$G$4:$G$203,MATCH(A357,Chapters!$A$4:$A$203,0))+N(I357),K356+N(I357)))</f>
        <v/>
      </c>
      <c r="L357" s="24" t="n">
        <f aca="false">IF(OR(K357="",K357=0),0,J357/K357)</f>
        <v>0</v>
      </c>
      <c r="M357" s="27"/>
    </row>
    <row r="358" customFormat="false" ht="15" hidden="false" customHeight="true" outlineLevel="0" collapsed="false">
      <c r="A358" s="20"/>
      <c r="B358" s="21"/>
      <c r="C358" s="20"/>
      <c r="D358" s="22"/>
      <c r="E358" s="22"/>
      <c r="F358" s="22"/>
      <c r="G358" s="24" t="str">
        <f aca="false">IF(C358="","",E358-F358)</f>
        <v/>
      </c>
      <c r="H358" s="24" t="str">
        <f aca="false">IF(C358="BUY",-E358,IF(C358="TRIM",G358,""))</f>
        <v/>
      </c>
      <c r="I358" s="25" t="str">
        <f aca="false">IF(C358="BUY",IF(OR(D358="",G358=""),"",G358/D358),IF(C358="TRIM",IF(OR(D358="",E358=""),"",-E358/D358),""))</f>
        <v/>
      </c>
      <c r="J358" s="24" t="str">
        <f aca="false">IF(A358="","",IF(COUNTIF($A$4:A358,A358)=1,INDEX(Chapters!$K$4:$K$203,MATCH(A358,Chapters!$A$4:$A$203,0))+IF(C358="BUY",N(E358),IF(C358="TRIM",-MIN(INDEX(Chapters!$K$4:$K$203,MATCH(A358,Chapters!$A$4:$A$203,0)),ABS(N(I358))*INDEX(Chapters!$H$4:$H$203,MATCH(A358,Chapters!$A$4:$A$203,0))),0)),J357+IF(C358="BUY",N(E358),IF(C358="TRIM",-MIN(J357,ABS(N(I358))*L357),0))))</f>
        <v/>
      </c>
      <c r="K358" s="25" t="str">
        <f aca="false">IF(A358="","",IF(COUNTIF($A$4:A358,A358)=1,INDEX(Chapters!$G$4:$G$203,MATCH(A358,Chapters!$A$4:$A$203,0))+N(I358),K357+N(I358)))</f>
        <v/>
      </c>
      <c r="L358" s="24" t="n">
        <f aca="false">IF(OR(K358="",K358=0),0,J358/K358)</f>
        <v>0</v>
      </c>
      <c r="M358" s="27"/>
    </row>
    <row r="359" customFormat="false" ht="15" hidden="false" customHeight="true" outlineLevel="0" collapsed="false">
      <c r="A359" s="20"/>
      <c r="B359" s="21"/>
      <c r="C359" s="20"/>
      <c r="D359" s="22"/>
      <c r="E359" s="22"/>
      <c r="F359" s="22"/>
      <c r="G359" s="24" t="str">
        <f aca="false">IF(C359="","",E359-F359)</f>
        <v/>
      </c>
      <c r="H359" s="24" t="str">
        <f aca="false">IF(C359="BUY",-E359,IF(C359="TRIM",G359,""))</f>
        <v/>
      </c>
      <c r="I359" s="25" t="str">
        <f aca="false">IF(C359="BUY",IF(OR(D359="",G359=""),"",G359/D359),IF(C359="TRIM",IF(OR(D359="",E359=""),"",-E359/D359),""))</f>
        <v/>
      </c>
      <c r="J359" s="24" t="str">
        <f aca="false">IF(A359="","",IF(COUNTIF($A$4:A359,A359)=1,INDEX(Chapters!$K$4:$K$203,MATCH(A359,Chapters!$A$4:$A$203,0))+IF(C359="BUY",N(E359),IF(C359="TRIM",-MIN(INDEX(Chapters!$K$4:$K$203,MATCH(A359,Chapters!$A$4:$A$203,0)),ABS(N(I359))*INDEX(Chapters!$H$4:$H$203,MATCH(A359,Chapters!$A$4:$A$203,0))),0)),J358+IF(C359="BUY",N(E359),IF(C359="TRIM",-MIN(J358,ABS(N(I359))*L358),0))))</f>
        <v/>
      </c>
      <c r="K359" s="25" t="str">
        <f aca="false">IF(A359="","",IF(COUNTIF($A$4:A359,A359)=1,INDEX(Chapters!$G$4:$G$203,MATCH(A359,Chapters!$A$4:$A$203,0))+N(I359),K358+N(I359)))</f>
        <v/>
      </c>
      <c r="L359" s="24" t="n">
        <f aca="false">IF(OR(K359="",K359=0),0,J359/K359)</f>
        <v>0</v>
      </c>
      <c r="M359" s="27"/>
    </row>
    <row r="360" customFormat="false" ht="15" hidden="false" customHeight="true" outlineLevel="0" collapsed="false">
      <c r="A360" s="20"/>
      <c r="B360" s="21"/>
      <c r="C360" s="20"/>
      <c r="D360" s="22"/>
      <c r="E360" s="22"/>
      <c r="F360" s="22"/>
      <c r="G360" s="24" t="str">
        <f aca="false">IF(C360="","",E360-F360)</f>
        <v/>
      </c>
      <c r="H360" s="24" t="str">
        <f aca="false">IF(C360="BUY",-E360,IF(C360="TRIM",G360,""))</f>
        <v/>
      </c>
      <c r="I360" s="25" t="str">
        <f aca="false">IF(C360="BUY",IF(OR(D360="",G360=""),"",G360/D360),IF(C360="TRIM",IF(OR(D360="",E360=""),"",-E360/D360),""))</f>
        <v/>
      </c>
      <c r="J360" s="24" t="str">
        <f aca="false">IF(A360="","",IF(COUNTIF($A$4:A360,A360)=1,INDEX(Chapters!$K$4:$K$203,MATCH(A360,Chapters!$A$4:$A$203,0))+IF(C360="BUY",N(E360),IF(C360="TRIM",-MIN(INDEX(Chapters!$K$4:$K$203,MATCH(A360,Chapters!$A$4:$A$203,0)),ABS(N(I360))*INDEX(Chapters!$H$4:$H$203,MATCH(A360,Chapters!$A$4:$A$203,0))),0)),J359+IF(C360="BUY",N(E360),IF(C360="TRIM",-MIN(J359,ABS(N(I360))*L359),0))))</f>
        <v/>
      </c>
      <c r="K360" s="25" t="str">
        <f aca="false">IF(A360="","",IF(COUNTIF($A$4:A360,A360)=1,INDEX(Chapters!$G$4:$G$203,MATCH(A360,Chapters!$A$4:$A$203,0))+N(I360),K359+N(I360)))</f>
        <v/>
      </c>
      <c r="L360" s="24" t="n">
        <f aca="false">IF(OR(K360="",K360=0),0,J360/K360)</f>
        <v>0</v>
      </c>
      <c r="M360" s="27"/>
    </row>
    <row r="361" customFormat="false" ht="15" hidden="false" customHeight="true" outlineLevel="0" collapsed="false">
      <c r="A361" s="20"/>
      <c r="B361" s="21"/>
      <c r="C361" s="20"/>
      <c r="D361" s="22"/>
      <c r="E361" s="22"/>
      <c r="F361" s="22"/>
      <c r="G361" s="24" t="str">
        <f aca="false">IF(C361="","",E361-F361)</f>
        <v/>
      </c>
      <c r="H361" s="24" t="str">
        <f aca="false">IF(C361="BUY",-E361,IF(C361="TRIM",G361,""))</f>
        <v/>
      </c>
      <c r="I361" s="25" t="str">
        <f aca="false">IF(C361="BUY",IF(OR(D361="",G361=""),"",G361/D361),IF(C361="TRIM",IF(OR(D361="",E361=""),"",-E361/D361),""))</f>
        <v/>
      </c>
      <c r="J361" s="24" t="str">
        <f aca="false">IF(A361="","",IF(COUNTIF($A$4:A361,A361)=1,INDEX(Chapters!$K$4:$K$203,MATCH(A361,Chapters!$A$4:$A$203,0))+IF(C361="BUY",N(E361),IF(C361="TRIM",-MIN(INDEX(Chapters!$K$4:$K$203,MATCH(A361,Chapters!$A$4:$A$203,0)),ABS(N(I361))*INDEX(Chapters!$H$4:$H$203,MATCH(A361,Chapters!$A$4:$A$203,0))),0)),J360+IF(C361="BUY",N(E361),IF(C361="TRIM",-MIN(J360,ABS(N(I361))*L360),0))))</f>
        <v/>
      </c>
      <c r="K361" s="25" t="str">
        <f aca="false">IF(A361="","",IF(COUNTIF($A$4:A361,A361)=1,INDEX(Chapters!$G$4:$G$203,MATCH(A361,Chapters!$A$4:$A$203,0))+N(I361),K360+N(I361)))</f>
        <v/>
      </c>
      <c r="L361" s="24" t="n">
        <f aca="false">IF(OR(K361="",K361=0),0,J361/K361)</f>
        <v>0</v>
      </c>
      <c r="M361" s="27"/>
    </row>
    <row r="362" customFormat="false" ht="15" hidden="false" customHeight="true" outlineLevel="0" collapsed="false">
      <c r="A362" s="20"/>
      <c r="B362" s="21"/>
      <c r="C362" s="20"/>
      <c r="D362" s="22"/>
      <c r="E362" s="22"/>
      <c r="F362" s="22"/>
      <c r="G362" s="24" t="str">
        <f aca="false">IF(C362="","",E362-F362)</f>
        <v/>
      </c>
      <c r="H362" s="24" t="str">
        <f aca="false">IF(C362="BUY",-E362,IF(C362="TRIM",G362,""))</f>
        <v/>
      </c>
      <c r="I362" s="25" t="str">
        <f aca="false">IF(C362="BUY",IF(OR(D362="",G362=""),"",G362/D362),IF(C362="TRIM",IF(OR(D362="",E362=""),"",-E362/D362),""))</f>
        <v/>
      </c>
      <c r="J362" s="24" t="str">
        <f aca="false">IF(A362="","",IF(COUNTIF($A$4:A362,A362)=1,INDEX(Chapters!$K$4:$K$203,MATCH(A362,Chapters!$A$4:$A$203,0))+IF(C362="BUY",N(E362),IF(C362="TRIM",-MIN(INDEX(Chapters!$K$4:$K$203,MATCH(A362,Chapters!$A$4:$A$203,0)),ABS(N(I362))*INDEX(Chapters!$H$4:$H$203,MATCH(A362,Chapters!$A$4:$A$203,0))),0)),J361+IF(C362="BUY",N(E362),IF(C362="TRIM",-MIN(J361,ABS(N(I362))*L361),0))))</f>
        <v/>
      </c>
      <c r="K362" s="25" t="str">
        <f aca="false">IF(A362="","",IF(COUNTIF($A$4:A362,A362)=1,INDEX(Chapters!$G$4:$G$203,MATCH(A362,Chapters!$A$4:$A$203,0))+N(I362),K361+N(I362)))</f>
        <v/>
      </c>
      <c r="L362" s="24" t="n">
        <f aca="false">IF(OR(K362="",K362=0),0,J362/K362)</f>
        <v>0</v>
      </c>
      <c r="M362" s="27"/>
    </row>
    <row r="363" customFormat="false" ht="15" hidden="false" customHeight="true" outlineLevel="0" collapsed="false">
      <c r="A363" s="20"/>
      <c r="B363" s="21"/>
      <c r="C363" s="20"/>
      <c r="D363" s="22"/>
      <c r="E363" s="22"/>
      <c r="F363" s="22"/>
      <c r="G363" s="24" t="str">
        <f aca="false">IF(C363="","",E363-F363)</f>
        <v/>
      </c>
      <c r="H363" s="24" t="str">
        <f aca="false">IF(C363="BUY",-E363,IF(C363="TRIM",G363,""))</f>
        <v/>
      </c>
      <c r="I363" s="25" t="str">
        <f aca="false">IF(C363="BUY",IF(OR(D363="",G363=""),"",G363/D363),IF(C363="TRIM",IF(OR(D363="",E363=""),"",-E363/D363),""))</f>
        <v/>
      </c>
      <c r="J363" s="24" t="str">
        <f aca="false">IF(A363="","",IF(COUNTIF($A$4:A363,A363)=1,INDEX(Chapters!$K$4:$K$203,MATCH(A363,Chapters!$A$4:$A$203,0))+IF(C363="BUY",N(E363),IF(C363="TRIM",-MIN(INDEX(Chapters!$K$4:$K$203,MATCH(A363,Chapters!$A$4:$A$203,0)),ABS(N(I363))*INDEX(Chapters!$H$4:$H$203,MATCH(A363,Chapters!$A$4:$A$203,0))),0)),J362+IF(C363="BUY",N(E363),IF(C363="TRIM",-MIN(J362,ABS(N(I363))*L362),0))))</f>
        <v/>
      </c>
      <c r="K363" s="25" t="str">
        <f aca="false">IF(A363="","",IF(COUNTIF($A$4:A363,A363)=1,INDEX(Chapters!$G$4:$G$203,MATCH(A363,Chapters!$A$4:$A$203,0))+N(I363),K362+N(I363)))</f>
        <v/>
      </c>
      <c r="L363" s="24" t="n">
        <f aca="false">IF(OR(K363="",K363=0),0,J363/K363)</f>
        <v>0</v>
      </c>
      <c r="M363" s="27"/>
    </row>
    <row r="364" customFormat="false" ht="15" hidden="false" customHeight="true" outlineLevel="0" collapsed="false">
      <c r="A364" s="20"/>
      <c r="B364" s="21"/>
      <c r="C364" s="20"/>
      <c r="D364" s="22"/>
      <c r="E364" s="22"/>
      <c r="F364" s="22"/>
      <c r="G364" s="24" t="str">
        <f aca="false">IF(C364="","",E364-F364)</f>
        <v/>
      </c>
      <c r="H364" s="24" t="str">
        <f aca="false">IF(C364="BUY",-E364,IF(C364="TRIM",G364,""))</f>
        <v/>
      </c>
      <c r="I364" s="25" t="str">
        <f aca="false">IF(C364="BUY",IF(OR(D364="",G364=""),"",G364/D364),IF(C364="TRIM",IF(OR(D364="",E364=""),"",-E364/D364),""))</f>
        <v/>
      </c>
      <c r="J364" s="24" t="str">
        <f aca="false">IF(A364="","",IF(COUNTIF($A$4:A364,A364)=1,INDEX(Chapters!$K$4:$K$203,MATCH(A364,Chapters!$A$4:$A$203,0))+IF(C364="BUY",N(E364),IF(C364="TRIM",-MIN(INDEX(Chapters!$K$4:$K$203,MATCH(A364,Chapters!$A$4:$A$203,0)),ABS(N(I364))*INDEX(Chapters!$H$4:$H$203,MATCH(A364,Chapters!$A$4:$A$203,0))),0)),J363+IF(C364="BUY",N(E364),IF(C364="TRIM",-MIN(J363,ABS(N(I364))*L363),0))))</f>
        <v/>
      </c>
      <c r="K364" s="25" t="str">
        <f aca="false">IF(A364="","",IF(COUNTIF($A$4:A364,A364)=1,INDEX(Chapters!$G$4:$G$203,MATCH(A364,Chapters!$A$4:$A$203,0))+N(I364),K363+N(I364)))</f>
        <v/>
      </c>
      <c r="L364" s="24" t="n">
        <f aca="false">IF(OR(K364="",K364=0),0,J364/K364)</f>
        <v>0</v>
      </c>
      <c r="M364" s="27"/>
    </row>
    <row r="365" customFormat="false" ht="15" hidden="false" customHeight="true" outlineLevel="0" collapsed="false">
      <c r="A365" s="20"/>
      <c r="B365" s="21"/>
      <c r="C365" s="20"/>
      <c r="D365" s="22"/>
      <c r="E365" s="22"/>
      <c r="F365" s="22"/>
      <c r="G365" s="24" t="str">
        <f aca="false">IF(C365="","",E365-F365)</f>
        <v/>
      </c>
      <c r="H365" s="24" t="str">
        <f aca="false">IF(C365="BUY",-E365,IF(C365="TRIM",G365,""))</f>
        <v/>
      </c>
      <c r="I365" s="25" t="str">
        <f aca="false">IF(C365="BUY",IF(OR(D365="",G365=""),"",G365/D365),IF(C365="TRIM",IF(OR(D365="",E365=""),"",-E365/D365),""))</f>
        <v/>
      </c>
      <c r="J365" s="24" t="str">
        <f aca="false">IF(A365="","",IF(COUNTIF($A$4:A365,A365)=1,INDEX(Chapters!$K$4:$K$203,MATCH(A365,Chapters!$A$4:$A$203,0))+IF(C365="BUY",N(E365),IF(C365="TRIM",-MIN(INDEX(Chapters!$K$4:$K$203,MATCH(A365,Chapters!$A$4:$A$203,0)),ABS(N(I365))*INDEX(Chapters!$H$4:$H$203,MATCH(A365,Chapters!$A$4:$A$203,0))),0)),J364+IF(C365="BUY",N(E365),IF(C365="TRIM",-MIN(J364,ABS(N(I365))*L364),0))))</f>
        <v/>
      </c>
      <c r="K365" s="25" t="str">
        <f aca="false">IF(A365="","",IF(COUNTIF($A$4:A365,A365)=1,INDEX(Chapters!$G$4:$G$203,MATCH(A365,Chapters!$A$4:$A$203,0))+N(I365),K364+N(I365)))</f>
        <v/>
      </c>
      <c r="L365" s="24" t="n">
        <f aca="false">IF(OR(K365="",K365=0),0,J365/K365)</f>
        <v>0</v>
      </c>
      <c r="M365" s="27"/>
    </row>
    <row r="366" customFormat="false" ht="15" hidden="false" customHeight="true" outlineLevel="0" collapsed="false">
      <c r="A366" s="20"/>
      <c r="B366" s="21"/>
      <c r="C366" s="20"/>
      <c r="D366" s="22"/>
      <c r="E366" s="22"/>
      <c r="F366" s="22"/>
      <c r="G366" s="24" t="str">
        <f aca="false">IF(C366="","",E366-F366)</f>
        <v/>
      </c>
      <c r="H366" s="24" t="str">
        <f aca="false">IF(C366="BUY",-E366,IF(C366="TRIM",G366,""))</f>
        <v/>
      </c>
      <c r="I366" s="25" t="str">
        <f aca="false">IF(C366="BUY",IF(OR(D366="",G366=""),"",G366/D366),IF(C366="TRIM",IF(OR(D366="",E366=""),"",-E366/D366),""))</f>
        <v/>
      </c>
      <c r="J366" s="24" t="str">
        <f aca="false">IF(A366="","",IF(COUNTIF($A$4:A366,A366)=1,INDEX(Chapters!$K$4:$K$203,MATCH(A366,Chapters!$A$4:$A$203,0))+IF(C366="BUY",N(E366),IF(C366="TRIM",-MIN(INDEX(Chapters!$K$4:$K$203,MATCH(A366,Chapters!$A$4:$A$203,0)),ABS(N(I366))*INDEX(Chapters!$H$4:$H$203,MATCH(A366,Chapters!$A$4:$A$203,0))),0)),J365+IF(C366="BUY",N(E366),IF(C366="TRIM",-MIN(J365,ABS(N(I366))*L365),0))))</f>
        <v/>
      </c>
      <c r="K366" s="25" t="str">
        <f aca="false">IF(A366="","",IF(COUNTIF($A$4:A366,A366)=1,INDEX(Chapters!$G$4:$G$203,MATCH(A366,Chapters!$A$4:$A$203,0))+N(I366),K365+N(I366)))</f>
        <v/>
      </c>
      <c r="L366" s="24" t="n">
        <f aca="false">IF(OR(K366="",K366=0),0,J366/K366)</f>
        <v>0</v>
      </c>
      <c r="M366" s="27"/>
    </row>
    <row r="367" customFormat="false" ht="15" hidden="false" customHeight="true" outlineLevel="0" collapsed="false">
      <c r="A367" s="20"/>
      <c r="B367" s="21"/>
      <c r="C367" s="20"/>
      <c r="D367" s="22"/>
      <c r="E367" s="22"/>
      <c r="F367" s="22"/>
      <c r="G367" s="24" t="str">
        <f aca="false">IF(C367="","",E367-F367)</f>
        <v/>
      </c>
      <c r="H367" s="24" t="str">
        <f aca="false">IF(C367="BUY",-E367,IF(C367="TRIM",G367,""))</f>
        <v/>
      </c>
      <c r="I367" s="25" t="str">
        <f aca="false">IF(C367="BUY",IF(OR(D367="",G367=""),"",G367/D367),IF(C367="TRIM",IF(OR(D367="",E367=""),"",-E367/D367),""))</f>
        <v/>
      </c>
      <c r="J367" s="24" t="str">
        <f aca="false">IF(A367="","",IF(COUNTIF($A$4:A367,A367)=1,INDEX(Chapters!$K$4:$K$203,MATCH(A367,Chapters!$A$4:$A$203,0))+IF(C367="BUY",N(E367),IF(C367="TRIM",-MIN(INDEX(Chapters!$K$4:$K$203,MATCH(A367,Chapters!$A$4:$A$203,0)),ABS(N(I367))*INDEX(Chapters!$H$4:$H$203,MATCH(A367,Chapters!$A$4:$A$203,0))),0)),J366+IF(C367="BUY",N(E367),IF(C367="TRIM",-MIN(J366,ABS(N(I367))*L366),0))))</f>
        <v/>
      </c>
      <c r="K367" s="25" t="str">
        <f aca="false">IF(A367="","",IF(COUNTIF($A$4:A367,A367)=1,INDEX(Chapters!$G$4:$G$203,MATCH(A367,Chapters!$A$4:$A$203,0))+N(I367),K366+N(I367)))</f>
        <v/>
      </c>
      <c r="L367" s="24" t="n">
        <f aca="false">IF(OR(K367="",K367=0),0,J367/K367)</f>
        <v>0</v>
      </c>
      <c r="M367" s="27"/>
    </row>
    <row r="368" customFormat="false" ht="15" hidden="false" customHeight="true" outlineLevel="0" collapsed="false">
      <c r="A368" s="20"/>
      <c r="B368" s="21"/>
      <c r="C368" s="20"/>
      <c r="D368" s="22"/>
      <c r="E368" s="22"/>
      <c r="F368" s="22"/>
      <c r="G368" s="24" t="str">
        <f aca="false">IF(C368="","",E368-F368)</f>
        <v/>
      </c>
      <c r="H368" s="24" t="str">
        <f aca="false">IF(C368="BUY",-E368,IF(C368="TRIM",G368,""))</f>
        <v/>
      </c>
      <c r="I368" s="25" t="str">
        <f aca="false">IF(C368="BUY",IF(OR(D368="",G368=""),"",G368/D368),IF(C368="TRIM",IF(OR(D368="",E368=""),"",-E368/D368),""))</f>
        <v/>
      </c>
      <c r="J368" s="24" t="str">
        <f aca="false">IF(A368="","",IF(COUNTIF($A$4:A368,A368)=1,INDEX(Chapters!$K$4:$K$203,MATCH(A368,Chapters!$A$4:$A$203,0))+IF(C368="BUY",N(E368),IF(C368="TRIM",-MIN(INDEX(Chapters!$K$4:$K$203,MATCH(A368,Chapters!$A$4:$A$203,0)),ABS(N(I368))*INDEX(Chapters!$H$4:$H$203,MATCH(A368,Chapters!$A$4:$A$203,0))),0)),J367+IF(C368="BUY",N(E368),IF(C368="TRIM",-MIN(J367,ABS(N(I368))*L367),0))))</f>
        <v/>
      </c>
      <c r="K368" s="25" t="str">
        <f aca="false">IF(A368="","",IF(COUNTIF($A$4:A368,A368)=1,INDEX(Chapters!$G$4:$G$203,MATCH(A368,Chapters!$A$4:$A$203,0))+N(I368),K367+N(I368)))</f>
        <v/>
      </c>
      <c r="L368" s="24" t="n">
        <f aca="false">IF(OR(K368="",K368=0),0,J368/K368)</f>
        <v>0</v>
      </c>
      <c r="M368" s="27"/>
    </row>
    <row r="369" customFormat="false" ht="15" hidden="false" customHeight="true" outlineLevel="0" collapsed="false">
      <c r="A369" s="20"/>
      <c r="B369" s="21"/>
      <c r="C369" s="20"/>
      <c r="D369" s="22"/>
      <c r="E369" s="22"/>
      <c r="F369" s="22"/>
      <c r="G369" s="24" t="str">
        <f aca="false">IF(C369="","",E369-F369)</f>
        <v/>
      </c>
      <c r="H369" s="24" t="str">
        <f aca="false">IF(C369="BUY",-E369,IF(C369="TRIM",G369,""))</f>
        <v/>
      </c>
      <c r="I369" s="25" t="str">
        <f aca="false">IF(C369="BUY",IF(OR(D369="",G369=""),"",G369/D369),IF(C369="TRIM",IF(OR(D369="",E369=""),"",-E369/D369),""))</f>
        <v/>
      </c>
      <c r="J369" s="24" t="str">
        <f aca="false">IF(A369="","",IF(COUNTIF($A$4:A369,A369)=1,INDEX(Chapters!$K$4:$K$203,MATCH(A369,Chapters!$A$4:$A$203,0))+IF(C369="BUY",N(E369),IF(C369="TRIM",-MIN(INDEX(Chapters!$K$4:$K$203,MATCH(A369,Chapters!$A$4:$A$203,0)),ABS(N(I369))*INDEX(Chapters!$H$4:$H$203,MATCH(A369,Chapters!$A$4:$A$203,0))),0)),J368+IF(C369="BUY",N(E369),IF(C369="TRIM",-MIN(J368,ABS(N(I369))*L368),0))))</f>
        <v/>
      </c>
      <c r="K369" s="25" t="str">
        <f aca="false">IF(A369="","",IF(COUNTIF($A$4:A369,A369)=1,INDEX(Chapters!$G$4:$G$203,MATCH(A369,Chapters!$A$4:$A$203,0))+N(I369),K368+N(I369)))</f>
        <v/>
      </c>
      <c r="L369" s="24" t="n">
        <f aca="false">IF(OR(K369="",K369=0),0,J369/K369)</f>
        <v>0</v>
      </c>
      <c r="M369" s="27"/>
    </row>
    <row r="370" customFormat="false" ht="15" hidden="false" customHeight="true" outlineLevel="0" collapsed="false">
      <c r="A370" s="20"/>
      <c r="B370" s="21"/>
      <c r="C370" s="20"/>
      <c r="D370" s="22"/>
      <c r="E370" s="22"/>
      <c r="F370" s="22"/>
      <c r="G370" s="24" t="str">
        <f aca="false">IF(C370="","",E370-F370)</f>
        <v/>
      </c>
      <c r="H370" s="24" t="str">
        <f aca="false">IF(C370="BUY",-E370,IF(C370="TRIM",G370,""))</f>
        <v/>
      </c>
      <c r="I370" s="25" t="str">
        <f aca="false">IF(C370="BUY",IF(OR(D370="",G370=""),"",G370/D370),IF(C370="TRIM",IF(OR(D370="",E370=""),"",-E370/D370),""))</f>
        <v/>
      </c>
      <c r="J370" s="24" t="str">
        <f aca="false">IF(A370="","",IF(COUNTIF($A$4:A370,A370)=1,INDEX(Chapters!$K$4:$K$203,MATCH(A370,Chapters!$A$4:$A$203,0))+IF(C370="BUY",N(E370),IF(C370="TRIM",-MIN(INDEX(Chapters!$K$4:$K$203,MATCH(A370,Chapters!$A$4:$A$203,0)),ABS(N(I370))*INDEX(Chapters!$H$4:$H$203,MATCH(A370,Chapters!$A$4:$A$203,0))),0)),J369+IF(C370="BUY",N(E370),IF(C370="TRIM",-MIN(J369,ABS(N(I370))*L369),0))))</f>
        <v/>
      </c>
      <c r="K370" s="25" t="str">
        <f aca="false">IF(A370="","",IF(COUNTIF($A$4:A370,A370)=1,INDEX(Chapters!$G$4:$G$203,MATCH(A370,Chapters!$A$4:$A$203,0))+N(I370),K369+N(I370)))</f>
        <v/>
      </c>
      <c r="L370" s="24" t="n">
        <f aca="false">IF(OR(K370="",K370=0),0,J370/K370)</f>
        <v>0</v>
      </c>
      <c r="M370" s="27"/>
    </row>
    <row r="371" customFormat="false" ht="15" hidden="false" customHeight="true" outlineLevel="0" collapsed="false">
      <c r="A371" s="20"/>
      <c r="B371" s="21"/>
      <c r="C371" s="20"/>
      <c r="D371" s="22"/>
      <c r="E371" s="22"/>
      <c r="F371" s="22"/>
      <c r="G371" s="24" t="str">
        <f aca="false">IF(C371="","",E371-F371)</f>
        <v/>
      </c>
      <c r="H371" s="24" t="str">
        <f aca="false">IF(C371="BUY",-E371,IF(C371="TRIM",G371,""))</f>
        <v/>
      </c>
      <c r="I371" s="25" t="str">
        <f aca="false">IF(C371="BUY",IF(OR(D371="",G371=""),"",G371/D371),IF(C371="TRIM",IF(OR(D371="",E371=""),"",-E371/D371),""))</f>
        <v/>
      </c>
      <c r="J371" s="24" t="str">
        <f aca="false">IF(A371="","",IF(COUNTIF($A$4:A371,A371)=1,INDEX(Chapters!$K$4:$K$203,MATCH(A371,Chapters!$A$4:$A$203,0))+IF(C371="BUY",N(E371),IF(C371="TRIM",-MIN(INDEX(Chapters!$K$4:$K$203,MATCH(A371,Chapters!$A$4:$A$203,0)),ABS(N(I371))*INDEX(Chapters!$H$4:$H$203,MATCH(A371,Chapters!$A$4:$A$203,0))),0)),J370+IF(C371="BUY",N(E371),IF(C371="TRIM",-MIN(J370,ABS(N(I371))*L370),0))))</f>
        <v/>
      </c>
      <c r="K371" s="25" t="str">
        <f aca="false">IF(A371="","",IF(COUNTIF($A$4:A371,A371)=1,INDEX(Chapters!$G$4:$G$203,MATCH(A371,Chapters!$A$4:$A$203,0))+N(I371),K370+N(I371)))</f>
        <v/>
      </c>
      <c r="L371" s="24" t="n">
        <f aca="false">IF(OR(K371="",K371=0),0,J371/K371)</f>
        <v>0</v>
      </c>
      <c r="M371" s="27"/>
    </row>
    <row r="372" customFormat="false" ht="15" hidden="false" customHeight="true" outlineLevel="0" collapsed="false">
      <c r="A372" s="20"/>
      <c r="B372" s="21"/>
      <c r="C372" s="20"/>
      <c r="D372" s="22"/>
      <c r="E372" s="22"/>
      <c r="F372" s="22"/>
      <c r="G372" s="24" t="str">
        <f aca="false">IF(C372="","",E372-F372)</f>
        <v/>
      </c>
      <c r="H372" s="24" t="str">
        <f aca="false">IF(C372="BUY",-E372,IF(C372="TRIM",G372,""))</f>
        <v/>
      </c>
      <c r="I372" s="25" t="str">
        <f aca="false">IF(C372="BUY",IF(OR(D372="",G372=""),"",G372/D372),IF(C372="TRIM",IF(OR(D372="",E372=""),"",-E372/D372),""))</f>
        <v/>
      </c>
      <c r="J372" s="24" t="str">
        <f aca="false">IF(A372="","",IF(COUNTIF($A$4:A372,A372)=1,INDEX(Chapters!$K$4:$K$203,MATCH(A372,Chapters!$A$4:$A$203,0))+IF(C372="BUY",N(E372),IF(C372="TRIM",-MIN(INDEX(Chapters!$K$4:$K$203,MATCH(A372,Chapters!$A$4:$A$203,0)),ABS(N(I372))*INDEX(Chapters!$H$4:$H$203,MATCH(A372,Chapters!$A$4:$A$203,0))),0)),J371+IF(C372="BUY",N(E372),IF(C372="TRIM",-MIN(J371,ABS(N(I372))*L371),0))))</f>
        <v/>
      </c>
      <c r="K372" s="25" t="str">
        <f aca="false">IF(A372="","",IF(COUNTIF($A$4:A372,A372)=1,INDEX(Chapters!$G$4:$G$203,MATCH(A372,Chapters!$A$4:$A$203,0))+N(I372),K371+N(I372)))</f>
        <v/>
      </c>
      <c r="L372" s="24" t="n">
        <f aca="false">IF(OR(K372="",K372=0),0,J372/K372)</f>
        <v>0</v>
      </c>
      <c r="M372" s="27"/>
    </row>
    <row r="373" customFormat="false" ht="15" hidden="false" customHeight="true" outlineLevel="0" collapsed="false">
      <c r="A373" s="20"/>
      <c r="B373" s="21"/>
      <c r="C373" s="20"/>
      <c r="D373" s="22"/>
      <c r="E373" s="22"/>
      <c r="F373" s="22"/>
      <c r="G373" s="24" t="str">
        <f aca="false">IF(C373="","",E373-F373)</f>
        <v/>
      </c>
      <c r="H373" s="24" t="str">
        <f aca="false">IF(C373="BUY",-E373,IF(C373="TRIM",G373,""))</f>
        <v/>
      </c>
      <c r="I373" s="25" t="str">
        <f aca="false">IF(C373="BUY",IF(OR(D373="",G373=""),"",G373/D373),IF(C373="TRIM",IF(OR(D373="",E373=""),"",-E373/D373),""))</f>
        <v/>
      </c>
      <c r="J373" s="24" t="str">
        <f aca="false">IF(A373="","",IF(COUNTIF($A$4:A373,A373)=1,INDEX(Chapters!$K$4:$K$203,MATCH(A373,Chapters!$A$4:$A$203,0))+IF(C373="BUY",N(E373),IF(C373="TRIM",-MIN(INDEX(Chapters!$K$4:$K$203,MATCH(A373,Chapters!$A$4:$A$203,0)),ABS(N(I373))*INDEX(Chapters!$H$4:$H$203,MATCH(A373,Chapters!$A$4:$A$203,0))),0)),J372+IF(C373="BUY",N(E373),IF(C373="TRIM",-MIN(J372,ABS(N(I373))*L372),0))))</f>
        <v/>
      </c>
      <c r="K373" s="25" t="str">
        <f aca="false">IF(A373="","",IF(COUNTIF($A$4:A373,A373)=1,INDEX(Chapters!$G$4:$G$203,MATCH(A373,Chapters!$A$4:$A$203,0))+N(I373),K372+N(I373)))</f>
        <v/>
      </c>
      <c r="L373" s="24" t="n">
        <f aca="false">IF(OR(K373="",K373=0),0,J373/K373)</f>
        <v>0</v>
      </c>
      <c r="M373" s="27"/>
    </row>
    <row r="374" customFormat="false" ht="15" hidden="false" customHeight="true" outlineLevel="0" collapsed="false">
      <c r="A374" s="20"/>
      <c r="B374" s="21"/>
      <c r="C374" s="20"/>
      <c r="D374" s="22"/>
      <c r="E374" s="22"/>
      <c r="F374" s="22"/>
      <c r="G374" s="24" t="str">
        <f aca="false">IF(C374="","",E374-F374)</f>
        <v/>
      </c>
      <c r="H374" s="24" t="str">
        <f aca="false">IF(C374="BUY",-E374,IF(C374="TRIM",G374,""))</f>
        <v/>
      </c>
      <c r="I374" s="25" t="str">
        <f aca="false">IF(C374="BUY",IF(OR(D374="",G374=""),"",G374/D374),IF(C374="TRIM",IF(OR(D374="",E374=""),"",-E374/D374),""))</f>
        <v/>
      </c>
      <c r="J374" s="24" t="str">
        <f aca="false">IF(A374="","",IF(COUNTIF($A$4:A374,A374)=1,INDEX(Chapters!$K$4:$K$203,MATCH(A374,Chapters!$A$4:$A$203,0))+IF(C374="BUY",N(E374),IF(C374="TRIM",-MIN(INDEX(Chapters!$K$4:$K$203,MATCH(A374,Chapters!$A$4:$A$203,0)),ABS(N(I374))*INDEX(Chapters!$H$4:$H$203,MATCH(A374,Chapters!$A$4:$A$203,0))),0)),J373+IF(C374="BUY",N(E374),IF(C374="TRIM",-MIN(J373,ABS(N(I374))*L373),0))))</f>
        <v/>
      </c>
      <c r="K374" s="25" t="str">
        <f aca="false">IF(A374="","",IF(COUNTIF($A$4:A374,A374)=1,INDEX(Chapters!$G$4:$G$203,MATCH(A374,Chapters!$A$4:$A$203,0))+N(I374),K373+N(I374)))</f>
        <v/>
      </c>
      <c r="L374" s="24" t="n">
        <f aca="false">IF(OR(K374="",K374=0),0,J374/K374)</f>
        <v>0</v>
      </c>
      <c r="M374" s="27"/>
    </row>
    <row r="375" customFormat="false" ht="15" hidden="false" customHeight="true" outlineLevel="0" collapsed="false">
      <c r="A375" s="20"/>
      <c r="B375" s="21"/>
      <c r="C375" s="20"/>
      <c r="D375" s="22"/>
      <c r="E375" s="22"/>
      <c r="F375" s="22"/>
      <c r="G375" s="24" t="str">
        <f aca="false">IF(C375="","",E375-F375)</f>
        <v/>
      </c>
      <c r="H375" s="24" t="str">
        <f aca="false">IF(C375="BUY",-E375,IF(C375="TRIM",G375,""))</f>
        <v/>
      </c>
      <c r="I375" s="25" t="str">
        <f aca="false">IF(C375="BUY",IF(OR(D375="",G375=""),"",G375/D375),IF(C375="TRIM",IF(OR(D375="",E375=""),"",-E375/D375),""))</f>
        <v/>
      </c>
      <c r="J375" s="24" t="str">
        <f aca="false">IF(A375="","",IF(COUNTIF($A$4:A375,A375)=1,INDEX(Chapters!$K$4:$K$203,MATCH(A375,Chapters!$A$4:$A$203,0))+IF(C375="BUY",N(E375),IF(C375="TRIM",-MIN(INDEX(Chapters!$K$4:$K$203,MATCH(A375,Chapters!$A$4:$A$203,0)),ABS(N(I375))*INDEX(Chapters!$H$4:$H$203,MATCH(A375,Chapters!$A$4:$A$203,0))),0)),J374+IF(C375="BUY",N(E375),IF(C375="TRIM",-MIN(J374,ABS(N(I375))*L374),0))))</f>
        <v/>
      </c>
      <c r="K375" s="25" t="str">
        <f aca="false">IF(A375="","",IF(COUNTIF($A$4:A375,A375)=1,INDEX(Chapters!$G$4:$G$203,MATCH(A375,Chapters!$A$4:$A$203,0))+N(I375),K374+N(I375)))</f>
        <v/>
      </c>
      <c r="L375" s="24" t="n">
        <f aca="false">IF(OR(K375="",K375=0),0,J375/K375)</f>
        <v>0</v>
      </c>
      <c r="M375" s="27"/>
    </row>
    <row r="376" customFormat="false" ht="15" hidden="false" customHeight="true" outlineLevel="0" collapsed="false">
      <c r="A376" s="20"/>
      <c r="B376" s="21"/>
      <c r="C376" s="20"/>
      <c r="D376" s="22"/>
      <c r="E376" s="22"/>
      <c r="F376" s="22"/>
      <c r="G376" s="24" t="str">
        <f aca="false">IF(C376="","",E376-F376)</f>
        <v/>
      </c>
      <c r="H376" s="24" t="str">
        <f aca="false">IF(C376="BUY",-E376,IF(C376="TRIM",G376,""))</f>
        <v/>
      </c>
      <c r="I376" s="25" t="str">
        <f aca="false">IF(C376="BUY",IF(OR(D376="",G376=""),"",G376/D376),IF(C376="TRIM",IF(OR(D376="",E376=""),"",-E376/D376),""))</f>
        <v/>
      </c>
      <c r="J376" s="24" t="str">
        <f aca="false">IF(A376="","",IF(COUNTIF($A$4:A376,A376)=1,INDEX(Chapters!$K$4:$K$203,MATCH(A376,Chapters!$A$4:$A$203,0))+IF(C376="BUY",N(E376),IF(C376="TRIM",-MIN(INDEX(Chapters!$K$4:$K$203,MATCH(A376,Chapters!$A$4:$A$203,0)),ABS(N(I376))*INDEX(Chapters!$H$4:$H$203,MATCH(A376,Chapters!$A$4:$A$203,0))),0)),J375+IF(C376="BUY",N(E376),IF(C376="TRIM",-MIN(J375,ABS(N(I376))*L375),0))))</f>
        <v/>
      </c>
      <c r="K376" s="25" t="str">
        <f aca="false">IF(A376="","",IF(COUNTIF($A$4:A376,A376)=1,INDEX(Chapters!$G$4:$G$203,MATCH(A376,Chapters!$A$4:$A$203,0))+N(I376),K375+N(I376)))</f>
        <v/>
      </c>
      <c r="L376" s="24" t="n">
        <f aca="false">IF(OR(K376="",K376=0),0,J376/K376)</f>
        <v>0</v>
      </c>
      <c r="M376" s="27"/>
    </row>
    <row r="377" customFormat="false" ht="15" hidden="false" customHeight="true" outlineLevel="0" collapsed="false">
      <c r="A377" s="20"/>
      <c r="B377" s="21"/>
      <c r="C377" s="20"/>
      <c r="D377" s="22"/>
      <c r="E377" s="22"/>
      <c r="F377" s="22"/>
      <c r="G377" s="24" t="str">
        <f aca="false">IF(C377="","",E377-F377)</f>
        <v/>
      </c>
      <c r="H377" s="24" t="str">
        <f aca="false">IF(C377="BUY",-E377,IF(C377="TRIM",G377,""))</f>
        <v/>
      </c>
      <c r="I377" s="25" t="str">
        <f aca="false">IF(C377="BUY",IF(OR(D377="",G377=""),"",G377/D377),IF(C377="TRIM",IF(OR(D377="",E377=""),"",-E377/D377),""))</f>
        <v/>
      </c>
      <c r="J377" s="24" t="str">
        <f aca="false">IF(A377="","",IF(COUNTIF($A$4:A377,A377)=1,INDEX(Chapters!$K$4:$K$203,MATCH(A377,Chapters!$A$4:$A$203,0))+IF(C377="BUY",N(E377),IF(C377="TRIM",-MIN(INDEX(Chapters!$K$4:$K$203,MATCH(A377,Chapters!$A$4:$A$203,0)),ABS(N(I377))*INDEX(Chapters!$H$4:$H$203,MATCH(A377,Chapters!$A$4:$A$203,0))),0)),J376+IF(C377="BUY",N(E377),IF(C377="TRIM",-MIN(J376,ABS(N(I377))*L376),0))))</f>
        <v/>
      </c>
      <c r="K377" s="25" t="str">
        <f aca="false">IF(A377="","",IF(COUNTIF($A$4:A377,A377)=1,INDEX(Chapters!$G$4:$G$203,MATCH(A377,Chapters!$A$4:$A$203,0))+N(I377),K376+N(I377)))</f>
        <v/>
      </c>
      <c r="L377" s="24" t="n">
        <f aca="false">IF(OR(K377="",K377=0),0,J377/K377)</f>
        <v>0</v>
      </c>
      <c r="M377" s="27"/>
    </row>
    <row r="378" customFormat="false" ht="15" hidden="false" customHeight="true" outlineLevel="0" collapsed="false">
      <c r="A378" s="20"/>
      <c r="B378" s="21"/>
      <c r="C378" s="20"/>
      <c r="D378" s="22"/>
      <c r="E378" s="22"/>
      <c r="F378" s="22"/>
      <c r="G378" s="24" t="str">
        <f aca="false">IF(C378="","",E378-F378)</f>
        <v/>
      </c>
      <c r="H378" s="24" t="str">
        <f aca="false">IF(C378="BUY",-E378,IF(C378="TRIM",G378,""))</f>
        <v/>
      </c>
      <c r="I378" s="25" t="str">
        <f aca="false">IF(C378="BUY",IF(OR(D378="",G378=""),"",G378/D378),IF(C378="TRIM",IF(OR(D378="",E378=""),"",-E378/D378),""))</f>
        <v/>
      </c>
      <c r="J378" s="24" t="str">
        <f aca="false">IF(A378="","",IF(COUNTIF($A$4:A378,A378)=1,INDEX(Chapters!$K$4:$K$203,MATCH(A378,Chapters!$A$4:$A$203,0))+IF(C378="BUY",N(E378),IF(C378="TRIM",-MIN(INDEX(Chapters!$K$4:$K$203,MATCH(A378,Chapters!$A$4:$A$203,0)),ABS(N(I378))*INDEX(Chapters!$H$4:$H$203,MATCH(A378,Chapters!$A$4:$A$203,0))),0)),J377+IF(C378="BUY",N(E378),IF(C378="TRIM",-MIN(J377,ABS(N(I378))*L377),0))))</f>
        <v/>
      </c>
      <c r="K378" s="25" t="str">
        <f aca="false">IF(A378="","",IF(COUNTIF($A$4:A378,A378)=1,INDEX(Chapters!$G$4:$G$203,MATCH(A378,Chapters!$A$4:$A$203,0))+N(I378),K377+N(I378)))</f>
        <v/>
      </c>
      <c r="L378" s="24" t="n">
        <f aca="false">IF(OR(K378="",K378=0),0,J378/K378)</f>
        <v>0</v>
      </c>
      <c r="M378" s="27"/>
    </row>
    <row r="379" customFormat="false" ht="15" hidden="false" customHeight="true" outlineLevel="0" collapsed="false">
      <c r="A379" s="20"/>
      <c r="B379" s="21"/>
      <c r="C379" s="20"/>
      <c r="D379" s="22"/>
      <c r="E379" s="22"/>
      <c r="F379" s="22"/>
      <c r="G379" s="24" t="str">
        <f aca="false">IF(C379="","",E379-F379)</f>
        <v/>
      </c>
      <c r="H379" s="24" t="str">
        <f aca="false">IF(C379="BUY",-E379,IF(C379="TRIM",G379,""))</f>
        <v/>
      </c>
      <c r="I379" s="25" t="str">
        <f aca="false">IF(C379="BUY",IF(OR(D379="",G379=""),"",G379/D379),IF(C379="TRIM",IF(OR(D379="",E379=""),"",-E379/D379),""))</f>
        <v/>
      </c>
      <c r="J379" s="24" t="str">
        <f aca="false">IF(A379="","",IF(COUNTIF($A$4:A379,A379)=1,INDEX(Chapters!$K$4:$K$203,MATCH(A379,Chapters!$A$4:$A$203,0))+IF(C379="BUY",N(E379),IF(C379="TRIM",-MIN(INDEX(Chapters!$K$4:$K$203,MATCH(A379,Chapters!$A$4:$A$203,0)),ABS(N(I379))*INDEX(Chapters!$H$4:$H$203,MATCH(A379,Chapters!$A$4:$A$203,0))),0)),J378+IF(C379="BUY",N(E379),IF(C379="TRIM",-MIN(J378,ABS(N(I379))*L378),0))))</f>
        <v/>
      </c>
      <c r="K379" s="25" t="str">
        <f aca="false">IF(A379="","",IF(COUNTIF($A$4:A379,A379)=1,INDEX(Chapters!$G$4:$G$203,MATCH(A379,Chapters!$A$4:$A$203,0))+N(I379),K378+N(I379)))</f>
        <v/>
      </c>
      <c r="L379" s="24" t="n">
        <f aca="false">IF(OR(K379="",K379=0),0,J379/K379)</f>
        <v>0</v>
      </c>
      <c r="M379" s="27"/>
    </row>
    <row r="380" customFormat="false" ht="15" hidden="false" customHeight="true" outlineLevel="0" collapsed="false">
      <c r="A380" s="20"/>
      <c r="B380" s="21"/>
      <c r="C380" s="20"/>
      <c r="D380" s="22"/>
      <c r="E380" s="22"/>
      <c r="F380" s="22"/>
      <c r="G380" s="24" t="str">
        <f aca="false">IF(C380="","",E380-F380)</f>
        <v/>
      </c>
      <c r="H380" s="24" t="str">
        <f aca="false">IF(C380="BUY",-E380,IF(C380="TRIM",G380,""))</f>
        <v/>
      </c>
      <c r="I380" s="25" t="str">
        <f aca="false">IF(C380="BUY",IF(OR(D380="",G380=""),"",G380/D380),IF(C380="TRIM",IF(OR(D380="",E380=""),"",-E380/D380),""))</f>
        <v/>
      </c>
      <c r="J380" s="24" t="str">
        <f aca="false">IF(A380="","",IF(COUNTIF($A$4:A380,A380)=1,INDEX(Chapters!$K$4:$K$203,MATCH(A380,Chapters!$A$4:$A$203,0))+IF(C380="BUY",N(E380),IF(C380="TRIM",-MIN(INDEX(Chapters!$K$4:$K$203,MATCH(A380,Chapters!$A$4:$A$203,0)),ABS(N(I380))*INDEX(Chapters!$H$4:$H$203,MATCH(A380,Chapters!$A$4:$A$203,0))),0)),J379+IF(C380="BUY",N(E380),IF(C380="TRIM",-MIN(J379,ABS(N(I380))*L379),0))))</f>
        <v/>
      </c>
      <c r="K380" s="25" t="str">
        <f aca="false">IF(A380="","",IF(COUNTIF($A$4:A380,A380)=1,INDEX(Chapters!$G$4:$G$203,MATCH(A380,Chapters!$A$4:$A$203,0))+N(I380),K379+N(I380)))</f>
        <v/>
      </c>
      <c r="L380" s="24" t="n">
        <f aca="false">IF(OR(K380="",K380=0),0,J380/K380)</f>
        <v>0</v>
      </c>
      <c r="M380" s="27"/>
    </row>
    <row r="381" customFormat="false" ht="15" hidden="false" customHeight="true" outlineLevel="0" collapsed="false">
      <c r="A381" s="20"/>
      <c r="B381" s="21"/>
      <c r="C381" s="20"/>
      <c r="D381" s="22"/>
      <c r="E381" s="22"/>
      <c r="F381" s="22"/>
      <c r="G381" s="24" t="str">
        <f aca="false">IF(C381="","",E381-F381)</f>
        <v/>
      </c>
      <c r="H381" s="24" t="str">
        <f aca="false">IF(C381="BUY",-E381,IF(C381="TRIM",G381,""))</f>
        <v/>
      </c>
      <c r="I381" s="25" t="str">
        <f aca="false">IF(C381="BUY",IF(OR(D381="",G381=""),"",G381/D381),IF(C381="TRIM",IF(OR(D381="",E381=""),"",-E381/D381),""))</f>
        <v/>
      </c>
      <c r="J381" s="24" t="str">
        <f aca="false">IF(A381="","",IF(COUNTIF($A$4:A381,A381)=1,INDEX(Chapters!$K$4:$K$203,MATCH(A381,Chapters!$A$4:$A$203,0))+IF(C381="BUY",N(E381),IF(C381="TRIM",-MIN(INDEX(Chapters!$K$4:$K$203,MATCH(A381,Chapters!$A$4:$A$203,0)),ABS(N(I381))*INDEX(Chapters!$H$4:$H$203,MATCH(A381,Chapters!$A$4:$A$203,0))),0)),J380+IF(C381="BUY",N(E381),IF(C381="TRIM",-MIN(J380,ABS(N(I381))*L380),0))))</f>
        <v/>
      </c>
      <c r="K381" s="25" t="str">
        <f aca="false">IF(A381="","",IF(COUNTIF($A$4:A381,A381)=1,INDEX(Chapters!$G$4:$G$203,MATCH(A381,Chapters!$A$4:$A$203,0))+N(I381),K380+N(I381)))</f>
        <v/>
      </c>
      <c r="L381" s="24" t="n">
        <f aca="false">IF(OR(K381="",K381=0),0,J381/K381)</f>
        <v>0</v>
      </c>
      <c r="M381" s="27"/>
    </row>
    <row r="382" customFormat="false" ht="15" hidden="false" customHeight="true" outlineLevel="0" collapsed="false">
      <c r="A382" s="20"/>
      <c r="B382" s="21"/>
      <c r="C382" s="20"/>
      <c r="D382" s="22"/>
      <c r="E382" s="22"/>
      <c r="F382" s="22"/>
      <c r="G382" s="24" t="str">
        <f aca="false">IF(C382="","",E382-F382)</f>
        <v/>
      </c>
      <c r="H382" s="24" t="str">
        <f aca="false">IF(C382="BUY",-E382,IF(C382="TRIM",G382,""))</f>
        <v/>
      </c>
      <c r="I382" s="25" t="str">
        <f aca="false">IF(C382="BUY",IF(OR(D382="",G382=""),"",G382/D382),IF(C382="TRIM",IF(OR(D382="",E382=""),"",-E382/D382),""))</f>
        <v/>
      </c>
      <c r="J382" s="24" t="str">
        <f aca="false">IF(A382="","",IF(COUNTIF($A$4:A382,A382)=1,INDEX(Chapters!$K$4:$K$203,MATCH(A382,Chapters!$A$4:$A$203,0))+IF(C382="BUY",N(E382),IF(C382="TRIM",-MIN(INDEX(Chapters!$K$4:$K$203,MATCH(A382,Chapters!$A$4:$A$203,0)),ABS(N(I382))*INDEX(Chapters!$H$4:$H$203,MATCH(A382,Chapters!$A$4:$A$203,0))),0)),J381+IF(C382="BUY",N(E382),IF(C382="TRIM",-MIN(J381,ABS(N(I382))*L381),0))))</f>
        <v/>
      </c>
      <c r="K382" s="25" t="str">
        <f aca="false">IF(A382="","",IF(COUNTIF($A$4:A382,A382)=1,INDEX(Chapters!$G$4:$G$203,MATCH(A382,Chapters!$A$4:$A$203,0))+N(I382),K381+N(I382)))</f>
        <v/>
      </c>
      <c r="L382" s="24" t="n">
        <f aca="false">IF(OR(K382="",K382=0),0,J382/K382)</f>
        <v>0</v>
      </c>
      <c r="M382" s="27"/>
    </row>
    <row r="383" customFormat="false" ht="15" hidden="false" customHeight="true" outlineLevel="0" collapsed="false">
      <c r="A383" s="20"/>
      <c r="B383" s="21"/>
      <c r="C383" s="20"/>
      <c r="D383" s="22"/>
      <c r="E383" s="22"/>
      <c r="F383" s="22"/>
      <c r="G383" s="24" t="str">
        <f aca="false">IF(C383="","",E383-F383)</f>
        <v/>
      </c>
      <c r="H383" s="24" t="str">
        <f aca="false">IF(C383="BUY",-E383,IF(C383="TRIM",G383,""))</f>
        <v/>
      </c>
      <c r="I383" s="25" t="str">
        <f aca="false">IF(C383="BUY",IF(OR(D383="",G383=""),"",G383/D383),IF(C383="TRIM",IF(OR(D383="",E383=""),"",-E383/D383),""))</f>
        <v/>
      </c>
      <c r="J383" s="24" t="str">
        <f aca="false">IF(A383="","",IF(COUNTIF($A$4:A383,A383)=1,INDEX(Chapters!$K$4:$K$203,MATCH(A383,Chapters!$A$4:$A$203,0))+IF(C383="BUY",N(E383),IF(C383="TRIM",-MIN(INDEX(Chapters!$K$4:$K$203,MATCH(A383,Chapters!$A$4:$A$203,0)),ABS(N(I383))*INDEX(Chapters!$H$4:$H$203,MATCH(A383,Chapters!$A$4:$A$203,0))),0)),J382+IF(C383="BUY",N(E383),IF(C383="TRIM",-MIN(J382,ABS(N(I383))*L382),0))))</f>
        <v/>
      </c>
      <c r="K383" s="25" t="str">
        <f aca="false">IF(A383="","",IF(COUNTIF($A$4:A383,A383)=1,INDEX(Chapters!$G$4:$G$203,MATCH(A383,Chapters!$A$4:$A$203,0))+N(I383),K382+N(I383)))</f>
        <v/>
      </c>
      <c r="L383" s="24" t="n">
        <f aca="false">IF(OR(K383="",K383=0),0,J383/K383)</f>
        <v>0</v>
      </c>
      <c r="M383" s="27"/>
    </row>
    <row r="384" customFormat="false" ht="15" hidden="false" customHeight="true" outlineLevel="0" collapsed="false">
      <c r="A384" s="20"/>
      <c r="B384" s="21"/>
      <c r="C384" s="20"/>
      <c r="D384" s="22"/>
      <c r="E384" s="22"/>
      <c r="F384" s="22"/>
      <c r="G384" s="24" t="str">
        <f aca="false">IF(C384="","",E384-F384)</f>
        <v/>
      </c>
      <c r="H384" s="24" t="str">
        <f aca="false">IF(C384="BUY",-E384,IF(C384="TRIM",G384,""))</f>
        <v/>
      </c>
      <c r="I384" s="25" t="str">
        <f aca="false">IF(C384="BUY",IF(OR(D384="",G384=""),"",G384/D384),IF(C384="TRIM",IF(OR(D384="",E384=""),"",-E384/D384),""))</f>
        <v/>
      </c>
      <c r="J384" s="24" t="str">
        <f aca="false">IF(A384="","",IF(COUNTIF($A$4:A384,A384)=1,INDEX(Chapters!$K$4:$K$203,MATCH(A384,Chapters!$A$4:$A$203,0))+IF(C384="BUY",N(E384),IF(C384="TRIM",-MIN(INDEX(Chapters!$K$4:$K$203,MATCH(A384,Chapters!$A$4:$A$203,0)),ABS(N(I384))*INDEX(Chapters!$H$4:$H$203,MATCH(A384,Chapters!$A$4:$A$203,0))),0)),J383+IF(C384="BUY",N(E384),IF(C384="TRIM",-MIN(J383,ABS(N(I384))*L383),0))))</f>
        <v/>
      </c>
      <c r="K384" s="25" t="str">
        <f aca="false">IF(A384="","",IF(COUNTIF($A$4:A384,A384)=1,INDEX(Chapters!$G$4:$G$203,MATCH(A384,Chapters!$A$4:$A$203,0))+N(I384),K383+N(I384)))</f>
        <v/>
      </c>
      <c r="L384" s="24" t="n">
        <f aca="false">IF(OR(K384="",K384=0),0,J384/K384)</f>
        <v>0</v>
      </c>
      <c r="M384" s="27"/>
    </row>
    <row r="385" customFormat="false" ht="15" hidden="false" customHeight="true" outlineLevel="0" collapsed="false">
      <c r="A385" s="20"/>
      <c r="B385" s="21"/>
      <c r="C385" s="20"/>
      <c r="D385" s="22"/>
      <c r="E385" s="22"/>
      <c r="F385" s="22"/>
      <c r="G385" s="24" t="str">
        <f aca="false">IF(C385="","",E385-F385)</f>
        <v/>
      </c>
      <c r="H385" s="24" t="str">
        <f aca="false">IF(C385="BUY",-E385,IF(C385="TRIM",G385,""))</f>
        <v/>
      </c>
      <c r="I385" s="25" t="str">
        <f aca="false">IF(C385="BUY",IF(OR(D385="",G385=""),"",G385/D385),IF(C385="TRIM",IF(OR(D385="",E385=""),"",-E385/D385),""))</f>
        <v/>
      </c>
      <c r="J385" s="24" t="str">
        <f aca="false">IF(A385="","",IF(COUNTIF($A$4:A385,A385)=1,INDEX(Chapters!$K$4:$K$203,MATCH(A385,Chapters!$A$4:$A$203,0))+IF(C385="BUY",N(E385),IF(C385="TRIM",-MIN(INDEX(Chapters!$K$4:$K$203,MATCH(A385,Chapters!$A$4:$A$203,0)),ABS(N(I385))*INDEX(Chapters!$H$4:$H$203,MATCH(A385,Chapters!$A$4:$A$203,0))),0)),J384+IF(C385="BUY",N(E385),IF(C385="TRIM",-MIN(J384,ABS(N(I385))*L384),0))))</f>
        <v/>
      </c>
      <c r="K385" s="25" t="str">
        <f aca="false">IF(A385="","",IF(COUNTIF($A$4:A385,A385)=1,INDEX(Chapters!$G$4:$G$203,MATCH(A385,Chapters!$A$4:$A$203,0))+N(I385),K384+N(I385)))</f>
        <v/>
      </c>
      <c r="L385" s="24" t="n">
        <f aca="false">IF(OR(K385="",K385=0),0,J385/K385)</f>
        <v>0</v>
      </c>
      <c r="M385" s="27"/>
    </row>
    <row r="386" customFormat="false" ht="15" hidden="false" customHeight="true" outlineLevel="0" collapsed="false">
      <c r="A386" s="20"/>
      <c r="B386" s="21"/>
      <c r="C386" s="20"/>
      <c r="D386" s="22"/>
      <c r="E386" s="22"/>
      <c r="F386" s="22"/>
      <c r="G386" s="24" t="str">
        <f aca="false">IF(C386="","",E386-F386)</f>
        <v/>
      </c>
      <c r="H386" s="24" t="str">
        <f aca="false">IF(C386="BUY",-E386,IF(C386="TRIM",G386,""))</f>
        <v/>
      </c>
      <c r="I386" s="25" t="str">
        <f aca="false">IF(C386="BUY",IF(OR(D386="",G386=""),"",G386/D386),IF(C386="TRIM",IF(OR(D386="",E386=""),"",-E386/D386),""))</f>
        <v/>
      </c>
      <c r="J386" s="24" t="str">
        <f aca="false">IF(A386="","",IF(COUNTIF($A$4:A386,A386)=1,INDEX(Chapters!$K$4:$K$203,MATCH(A386,Chapters!$A$4:$A$203,0))+IF(C386="BUY",N(E386),IF(C386="TRIM",-MIN(INDEX(Chapters!$K$4:$K$203,MATCH(A386,Chapters!$A$4:$A$203,0)),ABS(N(I386))*INDEX(Chapters!$H$4:$H$203,MATCH(A386,Chapters!$A$4:$A$203,0))),0)),J385+IF(C386="BUY",N(E386),IF(C386="TRIM",-MIN(J385,ABS(N(I386))*L385),0))))</f>
        <v/>
      </c>
      <c r="K386" s="25" t="str">
        <f aca="false">IF(A386="","",IF(COUNTIF($A$4:A386,A386)=1,INDEX(Chapters!$G$4:$G$203,MATCH(A386,Chapters!$A$4:$A$203,0))+N(I386),K385+N(I386)))</f>
        <v/>
      </c>
      <c r="L386" s="24" t="n">
        <f aca="false">IF(OR(K386="",K386=0),0,J386/K386)</f>
        <v>0</v>
      </c>
      <c r="M386" s="27"/>
    </row>
    <row r="387" customFormat="false" ht="15" hidden="false" customHeight="true" outlineLevel="0" collapsed="false">
      <c r="A387" s="20"/>
      <c r="B387" s="21"/>
      <c r="C387" s="20"/>
      <c r="D387" s="22"/>
      <c r="E387" s="22"/>
      <c r="F387" s="22"/>
      <c r="G387" s="24" t="str">
        <f aca="false">IF(C387="","",E387-F387)</f>
        <v/>
      </c>
      <c r="H387" s="24" t="str">
        <f aca="false">IF(C387="BUY",-E387,IF(C387="TRIM",G387,""))</f>
        <v/>
      </c>
      <c r="I387" s="25" t="str">
        <f aca="false">IF(C387="BUY",IF(OR(D387="",G387=""),"",G387/D387),IF(C387="TRIM",IF(OR(D387="",E387=""),"",-E387/D387),""))</f>
        <v/>
      </c>
      <c r="J387" s="24" t="str">
        <f aca="false">IF(A387="","",IF(COUNTIF($A$4:A387,A387)=1,INDEX(Chapters!$K$4:$K$203,MATCH(A387,Chapters!$A$4:$A$203,0))+IF(C387="BUY",N(E387),IF(C387="TRIM",-MIN(INDEX(Chapters!$K$4:$K$203,MATCH(A387,Chapters!$A$4:$A$203,0)),ABS(N(I387))*INDEX(Chapters!$H$4:$H$203,MATCH(A387,Chapters!$A$4:$A$203,0))),0)),J386+IF(C387="BUY",N(E387),IF(C387="TRIM",-MIN(J386,ABS(N(I387))*L386),0))))</f>
        <v/>
      </c>
      <c r="K387" s="25" t="str">
        <f aca="false">IF(A387="","",IF(COUNTIF($A$4:A387,A387)=1,INDEX(Chapters!$G$4:$G$203,MATCH(A387,Chapters!$A$4:$A$203,0))+N(I387),K386+N(I387)))</f>
        <v/>
      </c>
      <c r="L387" s="24" t="n">
        <f aca="false">IF(OR(K387="",K387=0),0,J387/K387)</f>
        <v>0</v>
      </c>
      <c r="M387" s="27"/>
    </row>
    <row r="388" customFormat="false" ht="15" hidden="false" customHeight="true" outlineLevel="0" collapsed="false">
      <c r="A388" s="20"/>
      <c r="B388" s="21"/>
      <c r="C388" s="20"/>
      <c r="D388" s="22"/>
      <c r="E388" s="22"/>
      <c r="F388" s="22"/>
      <c r="G388" s="24" t="str">
        <f aca="false">IF(C388="","",E388-F388)</f>
        <v/>
      </c>
      <c r="H388" s="24" t="str">
        <f aca="false">IF(C388="BUY",-E388,IF(C388="TRIM",G388,""))</f>
        <v/>
      </c>
      <c r="I388" s="25" t="str">
        <f aca="false">IF(C388="BUY",IF(OR(D388="",G388=""),"",G388/D388),IF(C388="TRIM",IF(OR(D388="",E388=""),"",-E388/D388),""))</f>
        <v/>
      </c>
      <c r="J388" s="24" t="str">
        <f aca="false">IF(A388="","",IF(COUNTIF($A$4:A388,A388)=1,INDEX(Chapters!$K$4:$K$203,MATCH(A388,Chapters!$A$4:$A$203,0))+IF(C388="BUY",N(E388),IF(C388="TRIM",-MIN(INDEX(Chapters!$K$4:$K$203,MATCH(A388,Chapters!$A$4:$A$203,0)),ABS(N(I388))*INDEX(Chapters!$H$4:$H$203,MATCH(A388,Chapters!$A$4:$A$203,0))),0)),J387+IF(C388="BUY",N(E388),IF(C388="TRIM",-MIN(J387,ABS(N(I388))*L387),0))))</f>
        <v/>
      </c>
      <c r="K388" s="25" t="str">
        <f aca="false">IF(A388="","",IF(COUNTIF($A$4:A388,A388)=1,INDEX(Chapters!$G$4:$G$203,MATCH(A388,Chapters!$A$4:$A$203,0))+N(I388),K387+N(I388)))</f>
        <v/>
      </c>
      <c r="L388" s="24" t="n">
        <f aca="false">IF(OR(K388="",K388=0),0,J388/K388)</f>
        <v>0</v>
      </c>
      <c r="M388" s="27"/>
    </row>
    <row r="389" customFormat="false" ht="15" hidden="false" customHeight="true" outlineLevel="0" collapsed="false">
      <c r="A389" s="20"/>
      <c r="B389" s="21"/>
      <c r="C389" s="20"/>
      <c r="D389" s="22"/>
      <c r="E389" s="22"/>
      <c r="F389" s="22"/>
      <c r="G389" s="24" t="str">
        <f aca="false">IF(C389="","",E389-F389)</f>
        <v/>
      </c>
      <c r="H389" s="24" t="str">
        <f aca="false">IF(C389="BUY",-E389,IF(C389="TRIM",G389,""))</f>
        <v/>
      </c>
      <c r="I389" s="25" t="str">
        <f aca="false">IF(C389="BUY",IF(OR(D389="",G389=""),"",G389/D389),IF(C389="TRIM",IF(OR(D389="",E389=""),"",-E389/D389),""))</f>
        <v/>
      </c>
      <c r="J389" s="24" t="str">
        <f aca="false">IF(A389="","",IF(COUNTIF($A$4:A389,A389)=1,INDEX(Chapters!$K$4:$K$203,MATCH(A389,Chapters!$A$4:$A$203,0))+IF(C389="BUY",N(E389),IF(C389="TRIM",-MIN(INDEX(Chapters!$K$4:$K$203,MATCH(A389,Chapters!$A$4:$A$203,0)),ABS(N(I389))*INDEX(Chapters!$H$4:$H$203,MATCH(A389,Chapters!$A$4:$A$203,0))),0)),J388+IF(C389="BUY",N(E389),IF(C389="TRIM",-MIN(J388,ABS(N(I389))*L388),0))))</f>
        <v/>
      </c>
      <c r="K389" s="25" t="str">
        <f aca="false">IF(A389="","",IF(COUNTIF($A$4:A389,A389)=1,INDEX(Chapters!$G$4:$G$203,MATCH(A389,Chapters!$A$4:$A$203,0))+N(I389),K388+N(I389)))</f>
        <v/>
      </c>
      <c r="L389" s="24" t="n">
        <f aca="false">IF(OR(K389="",K389=0),0,J389/K389)</f>
        <v>0</v>
      </c>
      <c r="M389" s="27"/>
    </row>
    <row r="390" customFormat="false" ht="15" hidden="false" customHeight="true" outlineLevel="0" collapsed="false">
      <c r="A390" s="20"/>
      <c r="B390" s="21"/>
      <c r="C390" s="20"/>
      <c r="D390" s="22"/>
      <c r="E390" s="22"/>
      <c r="F390" s="22"/>
      <c r="G390" s="24" t="str">
        <f aca="false">IF(C390="","",E390-F390)</f>
        <v/>
      </c>
      <c r="H390" s="24" t="str">
        <f aca="false">IF(C390="BUY",-E390,IF(C390="TRIM",G390,""))</f>
        <v/>
      </c>
      <c r="I390" s="25" t="str">
        <f aca="false">IF(C390="BUY",IF(OR(D390="",G390=""),"",G390/D390),IF(C390="TRIM",IF(OR(D390="",E390=""),"",-E390/D390),""))</f>
        <v/>
      </c>
      <c r="J390" s="24" t="str">
        <f aca="false">IF(A390="","",IF(COUNTIF($A$4:A390,A390)=1,INDEX(Chapters!$K$4:$K$203,MATCH(A390,Chapters!$A$4:$A$203,0))+IF(C390="BUY",N(E390),IF(C390="TRIM",-MIN(INDEX(Chapters!$K$4:$K$203,MATCH(A390,Chapters!$A$4:$A$203,0)),ABS(N(I390))*INDEX(Chapters!$H$4:$H$203,MATCH(A390,Chapters!$A$4:$A$203,0))),0)),J389+IF(C390="BUY",N(E390),IF(C390="TRIM",-MIN(J389,ABS(N(I390))*L389),0))))</f>
        <v/>
      </c>
      <c r="K390" s="25" t="str">
        <f aca="false">IF(A390="","",IF(COUNTIF($A$4:A390,A390)=1,INDEX(Chapters!$G$4:$G$203,MATCH(A390,Chapters!$A$4:$A$203,0))+N(I390),K389+N(I390)))</f>
        <v/>
      </c>
      <c r="L390" s="24" t="n">
        <f aca="false">IF(OR(K390="",K390=0),0,J390/K390)</f>
        <v>0</v>
      </c>
      <c r="M390" s="27"/>
    </row>
    <row r="391" customFormat="false" ht="15" hidden="false" customHeight="true" outlineLevel="0" collapsed="false">
      <c r="A391" s="20"/>
      <c r="B391" s="21"/>
      <c r="C391" s="20"/>
      <c r="D391" s="22"/>
      <c r="E391" s="22"/>
      <c r="F391" s="22"/>
      <c r="G391" s="24" t="str">
        <f aca="false">IF(C391="","",E391-F391)</f>
        <v/>
      </c>
      <c r="H391" s="24" t="str">
        <f aca="false">IF(C391="BUY",-E391,IF(C391="TRIM",G391,""))</f>
        <v/>
      </c>
      <c r="I391" s="25" t="str">
        <f aca="false">IF(C391="BUY",IF(OR(D391="",G391=""),"",G391/D391),IF(C391="TRIM",IF(OR(D391="",E391=""),"",-E391/D391),""))</f>
        <v/>
      </c>
      <c r="J391" s="24" t="str">
        <f aca="false">IF(A391="","",IF(COUNTIF($A$4:A391,A391)=1,INDEX(Chapters!$K$4:$K$203,MATCH(A391,Chapters!$A$4:$A$203,0))+IF(C391="BUY",N(E391),IF(C391="TRIM",-MIN(INDEX(Chapters!$K$4:$K$203,MATCH(A391,Chapters!$A$4:$A$203,0)),ABS(N(I391))*INDEX(Chapters!$H$4:$H$203,MATCH(A391,Chapters!$A$4:$A$203,0))),0)),J390+IF(C391="BUY",N(E391),IF(C391="TRIM",-MIN(J390,ABS(N(I391))*L390),0))))</f>
        <v/>
      </c>
      <c r="K391" s="25" t="str">
        <f aca="false">IF(A391="","",IF(COUNTIF($A$4:A391,A391)=1,INDEX(Chapters!$G$4:$G$203,MATCH(A391,Chapters!$A$4:$A$203,0))+N(I391),K390+N(I391)))</f>
        <v/>
      </c>
      <c r="L391" s="24" t="n">
        <f aca="false">IF(OR(K391="",K391=0),0,J391/K391)</f>
        <v>0</v>
      </c>
      <c r="M391" s="27"/>
    </row>
    <row r="392" customFormat="false" ht="15" hidden="false" customHeight="true" outlineLevel="0" collapsed="false">
      <c r="A392" s="20"/>
      <c r="B392" s="21"/>
      <c r="C392" s="20"/>
      <c r="D392" s="22"/>
      <c r="E392" s="22"/>
      <c r="F392" s="22"/>
      <c r="G392" s="24" t="str">
        <f aca="false">IF(C392="","",E392-F392)</f>
        <v/>
      </c>
      <c r="H392" s="24" t="str">
        <f aca="false">IF(C392="BUY",-E392,IF(C392="TRIM",G392,""))</f>
        <v/>
      </c>
      <c r="I392" s="25" t="str">
        <f aca="false">IF(C392="BUY",IF(OR(D392="",G392=""),"",G392/D392),IF(C392="TRIM",IF(OR(D392="",E392=""),"",-E392/D392),""))</f>
        <v/>
      </c>
      <c r="J392" s="24" t="str">
        <f aca="false">IF(A392="","",IF(COUNTIF($A$4:A392,A392)=1,INDEX(Chapters!$K$4:$K$203,MATCH(A392,Chapters!$A$4:$A$203,0))+IF(C392="BUY",N(E392),IF(C392="TRIM",-MIN(INDEX(Chapters!$K$4:$K$203,MATCH(A392,Chapters!$A$4:$A$203,0)),ABS(N(I392))*INDEX(Chapters!$H$4:$H$203,MATCH(A392,Chapters!$A$4:$A$203,0))),0)),J391+IF(C392="BUY",N(E392),IF(C392="TRIM",-MIN(J391,ABS(N(I392))*L391),0))))</f>
        <v/>
      </c>
      <c r="K392" s="25" t="str">
        <f aca="false">IF(A392="","",IF(COUNTIF($A$4:A392,A392)=1,INDEX(Chapters!$G$4:$G$203,MATCH(A392,Chapters!$A$4:$A$203,0))+N(I392),K391+N(I392)))</f>
        <v/>
      </c>
      <c r="L392" s="24" t="n">
        <f aca="false">IF(OR(K392="",K392=0),0,J392/K392)</f>
        <v>0</v>
      </c>
      <c r="M392" s="27"/>
    </row>
    <row r="393" customFormat="false" ht="15" hidden="false" customHeight="true" outlineLevel="0" collapsed="false">
      <c r="A393" s="20"/>
      <c r="B393" s="21"/>
      <c r="C393" s="20"/>
      <c r="D393" s="22"/>
      <c r="E393" s="22"/>
      <c r="F393" s="22"/>
      <c r="G393" s="24" t="str">
        <f aca="false">IF(C393="","",E393-F393)</f>
        <v/>
      </c>
      <c r="H393" s="24" t="str">
        <f aca="false">IF(C393="BUY",-E393,IF(C393="TRIM",G393,""))</f>
        <v/>
      </c>
      <c r="I393" s="25" t="str">
        <f aca="false">IF(C393="BUY",IF(OR(D393="",G393=""),"",G393/D393),IF(C393="TRIM",IF(OR(D393="",E393=""),"",-E393/D393),""))</f>
        <v/>
      </c>
      <c r="J393" s="24" t="str">
        <f aca="false">IF(A393="","",IF(COUNTIF($A$4:A393,A393)=1,INDEX(Chapters!$K$4:$K$203,MATCH(A393,Chapters!$A$4:$A$203,0))+IF(C393="BUY",N(E393),IF(C393="TRIM",-MIN(INDEX(Chapters!$K$4:$K$203,MATCH(A393,Chapters!$A$4:$A$203,0)),ABS(N(I393))*INDEX(Chapters!$H$4:$H$203,MATCH(A393,Chapters!$A$4:$A$203,0))),0)),J392+IF(C393="BUY",N(E393),IF(C393="TRIM",-MIN(J392,ABS(N(I393))*L392),0))))</f>
        <v/>
      </c>
      <c r="K393" s="25" t="str">
        <f aca="false">IF(A393="","",IF(COUNTIF($A$4:A393,A393)=1,INDEX(Chapters!$G$4:$G$203,MATCH(A393,Chapters!$A$4:$A$203,0))+N(I393),K392+N(I393)))</f>
        <v/>
      </c>
      <c r="L393" s="24" t="n">
        <f aca="false">IF(OR(K393="",K393=0),0,J393/K393)</f>
        <v>0</v>
      </c>
      <c r="M393" s="27"/>
    </row>
    <row r="394" customFormat="false" ht="15" hidden="false" customHeight="true" outlineLevel="0" collapsed="false">
      <c r="A394" s="20"/>
      <c r="B394" s="21"/>
      <c r="C394" s="20"/>
      <c r="D394" s="22"/>
      <c r="E394" s="22"/>
      <c r="F394" s="22"/>
      <c r="G394" s="24" t="str">
        <f aca="false">IF(C394="","",E394-F394)</f>
        <v/>
      </c>
      <c r="H394" s="24" t="str">
        <f aca="false">IF(C394="BUY",-E394,IF(C394="TRIM",G394,""))</f>
        <v/>
      </c>
      <c r="I394" s="25" t="str">
        <f aca="false">IF(C394="BUY",IF(OR(D394="",G394=""),"",G394/D394),IF(C394="TRIM",IF(OR(D394="",E394=""),"",-E394/D394),""))</f>
        <v/>
      </c>
      <c r="J394" s="24" t="str">
        <f aca="false">IF(A394="","",IF(COUNTIF($A$4:A394,A394)=1,INDEX(Chapters!$K$4:$K$203,MATCH(A394,Chapters!$A$4:$A$203,0))+IF(C394="BUY",N(E394),IF(C394="TRIM",-MIN(INDEX(Chapters!$K$4:$K$203,MATCH(A394,Chapters!$A$4:$A$203,0)),ABS(N(I394))*INDEX(Chapters!$H$4:$H$203,MATCH(A394,Chapters!$A$4:$A$203,0))),0)),J393+IF(C394="BUY",N(E394),IF(C394="TRIM",-MIN(J393,ABS(N(I394))*L393),0))))</f>
        <v/>
      </c>
      <c r="K394" s="25" t="str">
        <f aca="false">IF(A394="","",IF(COUNTIF($A$4:A394,A394)=1,INDEX(Chapters!$G$4:$G$203,MATCH(A394,Chapters!$A$4:$A$203,0))+N(I394),K393+N(I394)))</f>
        <v/>
      </c>
      <c r="L394" s="24" t="n">
        <f aca="false">IF(OR(K394="",K394=0),0,J394/K394)</f>
        <v>0</v>
      </c>
      <c r="M394" s="27"/>
    </row>
    <row r="395" customFormat="false" ht="15" hidden="false" customHeight="true" outlineLevel="0" collapsed="false">
      <c r="A395" s="20"/>
      <c r="B395" s="21"/>
      <c r="C395" s="20"/>
      <c r="D395" s="22"/>
      <c r="E395" s="22"/>
      <c r="F395" s="22"/>
      <c r="G395" s="24" t="str">
        <f aca="false">IF(C395="","",E395-F395)</f>
        <v/>
      </c>
      <c r="H395" s="24" t="str">
        <f aca="false">IF(C395="BUY",-E395,IF(C395="TRIM",G395,""))</f>
        <v/>
      </c>
      <c r="I395" s="25" t="str">
        <f aca="false">IF(C395="BUY",IF(OR(D395="",G395=""),"",G395/D395),IF(C395="TRIM",IF(OR(D395="",E395=""),"",-E395/D395),""))</f>
        <v/>
      </c>
      <c r="J395" s="24" t="str">
        <f aca="false">IF(A395="","",IF(COUNTIF($A$4:A395,A395)=1,INDEX(Chapters!$K$4:$K$203,MATCH(A395,Chapters!$A$4:$A$203,0))+IF(C395="BUY",N(E395),IF(C395="TRIM",-MIN(INDEX(Chapters!$K$4:$K$203,MATCH(A395,Chapters!$A$4:$A$203,0)),ABS(N(I395))*INDEX(Chapters!$H$4:$H$203,MATCH(A395,Chapters!$A$4:$A$203,0))),0)),J394+IF(C395="BUY",N(E395),IF(C395="TRIM",-MIN(J394,ABS(N(I395))*L394),0))))</f>
        <v/>
      </c>
      <c r="K395" s="25" t="str">
        <f aca="false">IF(A395="","",IF(COUNTIF($A$4:A395,A395)=1,INDEX(Chapters!$G$4:$G$203,MATCH(A395,Chapters!$A$4:$A$203,0))+N(I395),K394+N(I395)))</f>
        <v/>
      </c>
      <c r="L395" s="24" t="n">
        <f aca="false">IF(OR(K395="",K395=0),0,J395/K395)</f>
        <v>0</v>
      </c>
      <c r="M395" s="27"/>
    </row>
    <row r="396" customFormat="false" ht="15" hidden="false" customHeight="true" outlineLevel="0" collapsed="false">
      <c r="A396" s="20"/>
      <c r="B396" s="21"/>
      <c r="C396" s="20"/>
      <c r="D396" s="22"/>
      <c r="E396" s="22"/>
      <c r="F396" s="22"/>
      <c r="G396" s="24" t="str">
        <f aca="false">IF(C396="","",E396-F396)</f>
        <v/>
      </c>
      <c r="H396" s="24" t="str">
        <f aca="false">IF(C396="BUY",-E396,IF(C396="TRIM",G396,""))</f>
        <v/>
      </c>
      <c r="I396" s="25" t="str">
        <f aca="false">IF(C396="BUY",IF(OR(D396="",G396=""),"",G396/D396),IF(C396="TRIM",IF(OR(D396="",E396=""),"",-E396/D396),""))</f>
        <v/>
      </c>
      <c r="J396" s="24" t="str">
        <f aca="false">IF(A396="","",IF(COUNTIF($A$4:A396,A396)=1,INDEX(Chapters!$K$4:$K$203,MATCH(A396,Chapters!$A$4:$A$203,0))+IF(C396="BUY",N(E396),IF(C396="TRIM",-MIN(INDEX(Chapters!$K$4:$K$203,MATCH(A396,Chapters!$A$4:$A$203,0)),ABS(N(I396))*INDEX(Chapters!$H$4:$H$203,MATCH(A396,Chapters!$A$4:$A$203,0))),0)),J395+IF(C396="BUY",N(E396),IF(C396="TRIM",-MIN(J395,ABS(N(I396))*L395),0))))</f>
        <v/>
      </c>
      <c r="K396" s="25" t="str">
        <f aca="false">IF(A396="","",IF(COUNTIF($A$4:A396,A396)=1,INDEX(Chapters!$G$4:$G$203,MATCH(A396,Chapters!$A$4:$A$203,0))+N(I396),K395+N(I396)))</f>
        <v/>
      </c>
      <c r="L396" s="24" t="n">
        <f aca="false">IF(OR(K396="",K396=0),0,J396/K396)</f>
        <v>0</v>
      </c>
      <c r="M396" s="27"/>
    </row>
    <row r="397" customFormat="false" ht="15" hidden="false" customHeight="true" outlineLevel="0" collapsed="false">
      <c r="A397" s="20"/>
      <c r="B397" s="21"/>
      <c r="C397" s="20"/>
      <c r="D397" s="22"/>
      <c r="E397" s="22"/>
      <c r="F397" s="22"/>
      <c r="G397" s="24" t="str">
        <f aca="false">IF(C397="","",E397-F397)</f>
        <v/>
      </c>
      <c r="H397" s="24" t="str">
        <f aca="false">IF(C397="BUY",-E397,IF(C397="TRIM",G397,""))</f>
        <v/>
      </c>
      <c r="I397" s="25" t="str">
        <f aca="false">IF(C397="BUY",IF(OR(D397="",G397=""),"",G397/D397),IF(C397="TRIM",IF(OR(D397="",E397=""),"",-E397/D397),""))</f>
        <v/>
      </c>
      <c r="J397" s="24" t="str">
        <f aca="false">IF(A397="","",IF(COUNTIF($A$4:A397,A397)=1,INDEX(Chapters!$K$4:$K$203,MATCH(A397,Chapters!$A$4:$A$203,0))+IF(C397="BUY",N(E397),IF(C397="TRIM",-MIN(INDEX(Chapters!$K$4:$K$203,MATCH(A397,Chapters!$A$4:$A$203,0)),ABS(N(I397))*INDEX(Chapters!$H$4:$H$203,MATCH(A397,Chapters!$A$4:$A$203,0))),0)),J396+IF(C397="BUY",N(E397),IF(C397="TRIM",-MIN(J396,ABS(N(I397))*L396),0))))</f>
        <v/>
      </c>
      <c r="K397" s="25" t="str">
        <f aca="false">IF(A397="","",IF(COUNTIF($A$4:A397,A397)=1,INDEX(Chapters!$G$4:$G$203,MATCH(A397,Chapters!$A$4:$A$203,0))+N(I397),K396+N(I397)))</f>
        <v/>
      </c>
      <c r="L397" s="24" t="n">
        <f aca="false">IF(OR(K397="",K397=0),0,J397/K397)</f>
        <v>0</v>
      </c>
      <c r="M397" s="27"/>
    </row>
    <row r="398" customFormat="false" ht="15" hidden="false" customHeight="true" outlineLevel="0" collapsed="false">
      <c r="A398" s="20"/>
      <c r="B398" s="21"/>
      <c r="C398" s="20"/>
      <c r="D398" s="22"/>
      <c r="E398" s="22"/>
      <c r="F398" s="22"/>
      <c r="G398" s="24" t="str">
        <f aca="false">IF(C398="","",E398-F398)</f>
        <v/>
      </c>
      <c r="H398" s="24" t="str">
        <f aca="false">IF(C398="BUY",-E398,IF(C398="TRIM",G398,""))</f>
        <v/>
      </c>
      <c r="I398" s="25" t="str">
        <f aca="false">IF(C398="BUY",IF(OR(D398="",G398=""),"",G398/D398),IF(C398="TRIM",IF(OR(D398="",E398=""),"",-E398/D398),""))</f>
        <v/>
      </c>
      <c r="J398" s="24" t="str">
        <f aca="false">IF(A398="","",IF(COUNTIF($A$4:A398,A398)=1,INDEX(Chapters!$K$4:$K$203,MATCH(A398,Chapters!$A$4:$A$203,0))+IF(C398="BUY",N(E398),IF(C398="TRIM",-MIN(INDEX(Chapters!$K$4:$K$203,MATCH(A398,Chapters!$A$4:$A$203,0)),ABS(N(I398))*INDEX(Chapters!$H$4:$H$203,MATCH(A398,Chapters!$A$4:$A$203,0))),0)),J397+IF(C398="BUY",N(E398),IF(C398="TRIM",-MIN(J397,ABS(N(I398))*L397),0))))</f>
        <v/>
      </c>
      <c r="K398" s="25" t="str">
        <f aca="false">IF(A398="","",IF(COUNTIF($A$4:A398,A398)=1,INDEX(Chapters!$G$4:$G$203,MATCH(A398,Chapters!$A$4:$A$203,0))+N(I398),K397+N(I398)))</f>
        <v/>
      </c>
      <c r="L398" s="24" t="n">
        <f aca="false">IF(OR(K398="",K398=0),0,J398/K398)</f>
        <v>0</v>
      </c>
      <c r="M398" s="27"/>
    </row>
    <row r="399" customFormat="false" ht="15" hidden="false" customHeight="true" outlineLevel="0" collapsed="false">
      <c r="A399" s="20"/>
      <c r="B399" s="21"/>
      <c r="C399" s="20"/>
      <c r="D399" s="22"/>
      <c r="E399" s="22"/>
      <c r="F399" s="22"/>
      <c r="G399" s="24" t="str">
        <f aca="false">IF(C399="","",E399-F399)</f>
        <v/>
      </c>
      <c r="H399" s="24" t="str">
        <f aca="false">IF(C399="BUY",-E399,IF(C399="TRIM",G399,""))</f>
        <v/>
      </c>
      <c r="I399" s="25" t="str">
        <f aca="false">IF(C399="BUY",IF(OR(D399="",G399=""),"",G399/D399),IF(C399="TRIM",IF(OR(D399="",E399=""),"",-E399/D399),""))</f>
        <v/>
      </c>
      <c r="J399" s="24" t="str">
        <f aca="false">IF(A399="","",IF(COUNTIF($A$4:A399,A399)=1,INDEX(Chapters!$K$4:$K$203,MATCH(A399,Chapters!$A$4:$A$203,0))+IF(C399="BUY",N(E399),IF(C399="TRIM",-MIN(INDEX(Chapters!$K$4:$K$203,MATCH(A399,Chapters!$A$4:$A$203,0)),ABS(N(I399))*INDEX(Chapters!$H$4:$H$203,MATCH(A399,Chapters!$A$4:$A$203,0))),0)),J398+IF(C399="BUY",N(E399),IF(C399="TRIM",-MIN(J398,ABS(N(I399))*L398),0))))</f>
        <v/>
      </c>
      <c r="K399" s="25" t="str">
        <f aca="false">IF(A399="","",IF(COUNTIF($A$4:A399,A399)=1,INDEX(Chapters!$G$4:$G$203,MATCH(A399,Chapters!$A$4:$A$203,0))+N(I399),K398+N(I399)))</f>
        <v/>
      </c>
      <c r="L399" s="24" t="n">
        <f aca="false">IF(OR(K399="",K399=0),0,J399/K399)</f>
        <v>0</v>
      </c>
      <c r="M399" s="27"/>
    </row>
    <row r="400" customFormat="false" ht="15" hidden="false" customHeight="true" outlineLevel="0" collapsed="false">
      <c r="A400" s="20"/>
      <c r="B400" s="21"/>
      <c r="C400" s="20"/>
      <c r="D400" s="22"/>
      <c r="E400" s="22"/>
      <c r="F400" s="22"/>
      <c r="G400" s="24" t="str">
        <f aca="false">IF(C400="","",E400-F400)</f>
        <v/>
      </c>
      <c r="H400" s="24" t="str">
        <f aca="false">IF(C400="BUY",-E400,IF(C400="TRIM",G400,""))</f>
        <v/>
      </c>
      <c r="I400" s="25" t="str">
        <f aca="false">IF(C400="BUY",IF(OR(D400="",G400=""),"",G400/D400),IF(C400="TRIM",IF(OR(D400="",E400=""),"",-E400/D400),""))</f>
        <v/>
      </c>
      <c r="J400" s="24" t="str">
        <f aca="false">IF(A400="","",IF(COUNTIF($A$4:A400,A400)=1,INDEX(Chapters!$K$4:$K$203,MATCH(A400,Chapters!$A$4:$A$203,0))+IF(C400="BUY",N(E400),IF(C400="TRIM",-MIN(INDEX(Chapters!$K$4:$K$203,MATCH(A400,Chapters!$A$4:$A$203,0)),ABS(N(I400))*INDEX(Chapters!$H$4:$H$203,MATCH(A400,Chapters!$A$4:$A$203,0))),0)),J399+IF(C400="BUY",N(E400),IF(C400="TRIM",-MIN(J399,ABS(N(I400))*L399),0))))</f>
        <v/>
      </c>
      <c r="K400" s="25" t="str">
        <f aca="false">IF(A400="","",IF(COUNTIF($A$4:A400,A400)=1,INDEX(Chapters!$G$4:$G$203,MATCH(A400,Chapters!$A$4:$A$203,0))+N(I400),K399+N(I400)))</f>
        <v/>
      </c>
      <c r="L400" s="24" t="n">
        <f aca="false">IF(OR(K400="",K400=0),0,J400/K400)</f>
        <v>0</v>
      </c>
      <c r="M400" s="27"/>
    </row>
    <row r="401" customFormat="false" ht="15" hidden="false" customHeight="true" outlineLevel="0" collapsed="false">
      <c r="A401" s="20"/>
      <c r="B401" s="21"/>
      <c r="C401" s="20"/>
      <c r="D401" s="22"/>
      <c r="E401" s="22"/>
      <c r="F401" s="22"/>
      <c r="G401" s="24" t="str">
        <f aca="false">IF(C401="","",E401-F401)</f>
        <v/>
      </c>
      <c r="H401" s="24" t="str">
        <f aca="false">IF(C401="BUY",-E401,IF(C401="TRIM",G401,""))</f>
        <v/>
      </c>
      <c r="I401" s="25" t="str">
        <f aca="false">IF(C401="BUY",IF(OR(D401="",G401=""),"",G401/D401),IF(C401="TRIM",IF(OR(D401="",E401=""),"",-E401/D401),""))</f>
        <v/>
      </c>
      <c r="J401" s="24" t="str">
        <f aca="false">IF(A401="","",IF(COUNTIF($A$4:A401,A401)=1,INDEX(Chapters!$K$4:$K$203,MATCH(A401,Chapters!$A$4:$A$203,0))+IF(C401="BUY",N(E401),IF(C401="TRIM",-MIN(INDEX(Chapters!$K$4:$K$203,MATCH(A401,Chapters!$A$4:$A$203,0)),ABS(N(I401))*INDEX(Chapters!$H$4:$H$203,MATCH(A401,Chapters!$A$4:$A$203,0))),0)),J400+IF(C401="BUY",N(E401),IF(C401="TRIM",-MIN(J400,ABS(N(I401))*L400),0))))</f>
        <v/>
      </c>
      <c r="K401" s="25" t="str">
        <f aca="false">IF(A401="","",IF(COUNTIF($A$4:A401,A401)=1,INDEX(Chapters!$G$4:$G$203,MATCH(A401,Chapters!$A$4:$A$203,0))+N(I401),K400+N(I401)))</f>
        <v/>
      </c>
      <c r="L401" s="24" t="n">
        <f aca="false">IF(OR(K401="",K401=0),0,J401/K401)</f>
        <v>0</v>
      </c>
      <c r="M401" s="27"/>
    </row>
    <row r="402" customFormat="false" ht="15" hidden="false" customHeight="true" outlineLevel="0" collapsed="false">
      <c r="A402" s="20"/>
      <c r="B402" s="21"/>
      <c r="C402" s="20"/>
      <c r="D402" s="22"/>
      <c r="E402" s="22"/>
      <c r="F402" s="22"/>
      <c r="G402" s="24" t="str">
        <f aca="false">IF(C402="","",E402-F402)</f>
        <v/>
      </c>
      <c r="H402" s="24" t="str">
        <f aca="false">IF(C402="BUY",-E402,IF(C402="TRIM",G402,""))</f>
        <v/>
      </c>
      <c r="I402" s="25" t="str">
        <f aca="false">IF(C402="BUY",IF(OR(D402="",G402=""),"",G402/D402),IF(C402="TRIM",IF(OR(D402="",E402=""),"",-E402/D402),""))</f>
        <v/>
      </c>
      <c r="J402" s="24" t="str">
        <f aca="false">IF(A402="","",IF(COUNTIF($A$4:A402,A402)=1,INDEX(Chapters!$K$4:$K$203,MATCH(A402,Chapters!$A$4:$A$203,0))+IF(C402="BUY",N(E402),IF(C402="TRIM",-MIN(INDEX(Chapters!$K$4:$K$203,MATCH(A402,Chapters!$A$4:$A$203,0)),ABS(N(I402))*INDEX(Chapters!$H$4:$H$203,MATCH(A402,Chapters!$A$4:$A$203,0))),0)),J401+IF(C402="BUY",N(E402),IF(C402="TRIM",-MIN(J401,ABS(N(I402))*L401),0))))</f>
        <v/>
      </c>
      <c r="K402" s="25" t="str">
        <f aca="false">IF(A402="","",IF(COUNTIF($A$4:A402,A402)=1,INDEX(Chapters!$G$4:$G$203,MATCH(A402,Chapters!$A$4:$A$203,0))+N(I402),K401+N(I402)))</f>
        <v/>
      </c>
      <c r="L402" s="24" t="n">
        <f aca="false">IF(OR(K402="",K402=0),0,J402/K402)</f>
        <v>0</v>
      </c>
      <c r="M402" s="27"/>
    </row>
    <row r="403" customFormat="false" ht="15" hidden="false" customHeight="true" outlineLevel="0" collapsed="false">
      <c r="A403" s="20"/>
      <c r="B403" s="21"/>
      <c r="C403" s="20"/>
      <c r="D403" s="22"/>
      <c r="E403" s="22"/>
      <c r="F403" s="22"/>
      <c r="G403" s="24" t="str">
        <f aca="false">IF(C403="","",E403-F403)</f>
        <v/>
      </c>
      <c r="H403" s="24" t="str">
        <f aca="false">IF(C403="BUY",-E403,IF(C403="TRIM",G403,""))</f>
        <v/>
      </c>
      <c r="I403" s="25" t="str">
        <f aca="false">IF(C403="BUY",IF(OR(D403="",G403=""),"",G403/D403),IF(C403="TRIM",IF(OR(D403="",E403=""),"",-E403/D403),""))</f>
        <v/>
      </c>
      <c r="J403" s="24" t="str">
        <f aca="false">IF(A403="","",IF(COUNTIF($A$4:A403,A403)=1,INDEX(Chapters!$K$4:$K$203,MATCH(A403,Chapters!$A$4:$A$203,0))+IF(C403="BUY",N(E403),IF(C403="TRIM",-MIN(INDEX(Chapters!$K$4:$K$203,MATCH(A403,Chapters!$A$4:$A$203,0)),ABS(N(I403))*INDEX(Chapters!$H$4:$H$203,MATCH(A403,Chapters!$A$4:$A$203,0))),0)),J402+IF(C403="BUY",N(E403),IF(C403="TRIM",-MIN(J402,ABS(N(I403))*L402),0))))</f>
        <v/>
      </c>
      <c r="K403" s="25" t="str">
        <f aca="false">IF(A403="","",IF(COUNTIF($A$4:A403,A403)=1,INDEX(Chapters!$G$4:$G$203,MATCH(A403,Chapters!$A$4:$A$203,0))+N(I403),K402+N(I403)))</f>
        <v/>
      </c>
      <c r="L403" s="24" t="n">
        <f aca="false">IF(OR(K403="",K403=0),0,J403/K403)</f>
        <v>0</v>
      </c>
      <c r="M403" s="27"/>
    </row>
    <row r="404" customFormat="false" ht="15" hidden="false" customHeight="true" outlineLevel="0" collapsed="false">
      <c r="A404" s="20"/>
      <c r="B404" s="21"/>
      <c r="C404" s="20"/>
      <c r="D404" s="22"/>
      <c r="E404" s="22"/>
      <c r="F404" s="22"/>
      <c r="G404" s="24" t="str">
        <f aca="false">IF(C404="","",E404-F404)</f>
        <v/>
      </c>
      <c r="H404" s="24" t="str">
        <f aca="false">IF(C404="BUY",-E404,IF(C404="TRIM",G404,""))</f>
        <v/>
      </c>
      <c r="I404" s="25" t="str">
        <f aca="false">IF(C404="BUY",IF(OR(D404="",G404=""),"",G404/D404),IF(C404="TRIM",IF(OR(D404="",E404=""),"",-E404/D404),""))</f>
        <v/>
      </c>
      <c r="J404" s="24" t="str">
        <f aca="false">IF(A404="","",IF(COUNTIF($A$4:A404,A404)=1,INDEX(Chapters!$K$4:$K$203,MATCH(A404,Chapters!$A$4:$A$203,0))+IF(C404="BUY",N(E404),IF(C404="TRIM",-MIN(INDEX(Chapters!$K$4:$K$203,MATCH(A404,Chapters!$A$4:$A$203,0)),ABS(N(I404))*INDEX(Chapters!$H$4:$H$203,MATCH(A404,Chapters!$A$4:$A$203,0))),0)),J403+IF(C404="BUY",N(E404),IF(C404="TRIM",-MIN(J403,ABS(N(I404))*L403),0))))</f>
        <v/>
      </c>
      <c r="K404" s="25" t="str">
        <f aca="false">IF(A404="","",IF(COUNTIF($A$4:A404,A404)=1,INDEX(Chapters!$G$4:$G$203,MATCH(A404,Chapters!$A$4:$A$203,0))+N(I404),K403+N(I404)))</f>
        <v/>
      </c>
      <c r="L404" s="24" t="n">
        <f aca="false">IF(OR(K404="",K404=0),0,J404/K404)</f>
        <v>0</v>
      </c>
      <c r="M404" s="27"/>
    </row>
    <row r="405" customFormat="false" ht="15" hidden="false" customHeight="true" outlineLevel="0" collapsed="false">
      <c r="A405" s="20"/>
      <c r="B405" s="21"/>
      <c r="C405" s="20"/>
      <c r="D405" s="22"/>
      <c r="E405" s="22"/>
      <c r="F405" s="22"/>
      <c r="G405" s="24" t="str">
        <f aca="false">IF(C405="","",E405-F405)</f>
        <v/>
      </c>
      <c r="H405" s="24" t="str">
        <f aca="false">IF(C405="BUY",-E405,IF(C405="TRIM",G405,""))</f>
        <v/>
      </c>
      <c r="I405" s="25" t="str">
        <f aca="false">IF(C405="BUY",IF(OR(D405="",G405=""),"",G405/D405),IF(C405="TRIM",IF(OR(D405="",E405=""),"",-E405/D405),""))</f>
        <v/>
      </c>
      <c r="J405" s="24" t="str">
        <f aca="false">IF(A405="","",IF(COUNTIF($A$4:A405,A405)=1,INDEX(Chapters!$K$4:$K$203,MATCH(A405,Chapters!$A$4:$A$203,0))+IF(C405="BUY",N(E405),IF(C405="TRIM",-MIN(INDEX(Chapters!$K$4:$K$203,MATCH(A405,Chapters!$A$4:$A$203,0)),ABS(N(I405))*INDEX(Chapters!$H$4:$H$203,MATCH(A405,Chapters!$A$4:$A$203,0))),0)),J404+IF(C405="BUY",N(E405),IF(C405="TRIM",-MIN(J404,ABS(N(I405))*L404),0))))</f>
        <v/>
      </c>
      <c r="K405" s="25" t="str">
        <f aca="false">IF(A405="","",IF(COUNTIF($A$4:A405,A405)=1,INDEX(Chapters!$G$4:$G$203,MATCH(A405,Chapters!$A$4:$A$203,0))+N(I405),K404+N(I405)))</f>
        <v/>
      </c>
      <c r="L405" s="24" t="n">
        <f aca="false">IF(OR(K405="",K405=0),0,J405/K405)</f>
        <v>0</v>
      </c>
      <c r="M405" s="27"/>
    </row>
    <row r="406" customFormat="false" ht="15" hidden="false" customHeight="true" outlineLevel="0" collapsed="false">
      <c r="A406" s="20"/>
      <c r="B406" s="21"/>
      <c r="C406" s="20"/>
      <c r="D406" s="22"/>
      <c r="E406" s="22"/>
      <c r="F406" s="22"/>
      <c r="G406" s="24" t="str">
        <f aca="false">IF(C406="","",E406-F406)</f>
        <v/>
      </c>
      <c r="H406" s="24" t="str">
        <f aca="false">IF(C406="BUY",-E406,IF(C406="TRIM",G406,""))</f>
        <v/>
      </c>
      <c r="I406" s="25" t="str">
        <f aca="false">IF(C406="BUY",IF(OR(D406="",G406=""),"",G406/D406),IF(C406="TRIM",IF(OR(D406="",E406=""),"",-E406/D406),""))</f>
        <v/>
      </c>
      <c r="J406" s="24" t="str">
        <f aca="false">IF(A406="","",IF(COUNTIF($A$4:A406,A406)=1,INDEX(Chapters!$K$4:$K$203,MATCH(A406,Chapters!$A$4:$A$203,0))+IF(C406="BUY",N(E406),IF(C406="TRIM",-MIN(INDEX(Chapters!$K$4:$K$203,MATCH(A406,Chapters!$A$4:$A$203,0)),ABS(N(I406))*INDEX(Chapters!$H$4:$H$203,MATCH(A406,Chapters!$A$4:$A$203,0))),0)),J405+IF(C406="BUY",N(E406),IF(C406="TRIM",-MIN(J405,ABS(N(I406))*L405),0))))</f>
        <v/>
      </c>
      <c r="K406" s="25" t="str">
        <f aca="false">IF(A406="","",IF(COUNTIF($A$4:A406,A406)=1,INDEX(Chapters!$G$4:$G$203,MATCH(A406,Chapters!$A$4:$A$203,0))+N(I406),K405+N(I406)))</f>
        <v/>
      </c>
      <c r="L406" s="24" t="n">
        <f aca="false">IF(OR(K406="",K406=0),0,J406/K406)</f>
        <v>0</v>
      </c>
      <c r="M406" s="27"/>
    </row>
    <row r="407" customFormat="false" ht="15" hidden="false" customHeight="true" outlineLevel="0" collapsed="false">
      <c r="A407" s="20"/>
      <c r="B407" s="21"/>
      <c r="C407" s="20"/>
      <c r="D407" s="22"/>
      <c r="E407" s="22"/>
      <c r="F407" s="22"/>
      <c r="G407" s="24" t="str">
        <f aca="false">IF(C407="","",E407-F407)</f>
        <v/>
      </c>
      <c r="H407" s="24" t="str">
        <f aca="false">IF(C407="BUY",-E407,IF(C407="TRIM",G407,""))</f>
        <v/>
      </c>
      <c r="I407" s="25" t="str">
        <f aca="false">IF(C407="BUY",IF(OR(D407="",G407=""),"",G407/D407),IF(C407="TRIM",IF(OR(D407="",E407=""),"",-E407/D407),""))</f>
        <v/>
      </c>
      <c r="J407" s="24" t="str">
        <f aca="false">IF(A407="","",IF(COUNTIF($A$4:A407,A407)=1,INDEX(Chapters!$K$4:$K$203,MATCH(A407,Chapters!$A$4:$A$203,0))+IF(C407="BUY",N(E407),IF(C407="TRIM",-MIN(INDEX(Chapters!$K$4:$K$203,MATCH(A407,Chapters!$A$4:$A$203,0)),ABS(N(I407))*INDEX(Chapters!$H$4:$H$203,MATCH(A407,Chapters!$A$4:$A$203,0))),0)),J406+IF(C407="BUY",N(E407),IF(C407="TRIM",-MIN(J406,ABS(N(I407))*L406),0))))</f>
        <v/>
      </c>
      <c r="K407" s="25" t="str">
        <f aca="false">IF(A407="","",IF(COUNTIF($A$4:A407,A407)=1,INDEX(Chapters!$G$4:$G$203,MATCH(A407,Chapters!$A$4:$A$203,0))+N(I407),K406+N(I407)))</f>
        <v/>
      </c>
      <c r="L407" s="24" t="n">
        <f aca="false">IF(OR(K407="",K407=0),0,J407/K407)</f>
        <v>0</v>
      </c>
      <c r="M407" s="27"/>
    </row>
    <row r="408" customFormat="false" ht="15" hidden="false" customHeight="true" outlineLevel="0" collapsed="false">
      <c r="A408" s="20"/>
      <c r="B408" s="21"/>
      <c r="C408" s="20"/>
      <c r="D408" s="22"/>
      <c r="E408" s="22"/>
      <c r="F408" s="22"/>
      <c r="G408" s="24" t="str">
        <f aca="false">IF(C408="","",E408-F408)</f>
        <v/>
      </c>
      <c r="H408" s="24" t="str">
        <f aca="false">IF(C408="BUY",-E408,IF(C408="TRIM",G408,""))</f>
        <v/>
      </c>
      <c r="I408" s="25" t="str">
        <f aca="false">IF(C408="BUY",IF(OR(D408="",G408=""),"",G408/D408),IF(C408="TRIM",IF(OR(D408="",E408=""),"",-E408/D408),""))</f>
        <v/>
      </c>
      <c r="J408" s="24" t="str">
        <f aca="false">IF(A408="","",IF(COUNTIF($A$4:A408,A408)=1,INDEX(Chapters!$K$4:$K$203,MATCH(A408,Chapters!$A$4:$A$203,0))+IF(C408="BUY",N(E408),IF(C408="TRIM",-MIN(INDEX(Chapters!$K$4:$K$203,MATCH(A408,Chapters!$A$4:$A$203,0)),ABS(N(I408))*INDEX(Chapters!$H$4:$H$203,MATCH(A408,Chapters!$A$4:$A$203,0))),0)),J407+IF(C408="BUY",N(E408),IF(C408="TRIM",-MIN(J407,ABS(N(I408))*L407),0))))</f>
        <v/>
      </c>
      <c r="K408" s="25" t="str">
        <f aca="false">IF(A408="","",IF(COUNTIF($A$4:A408,A408)=1,INDEX(Chapters!$G$4:$G$203,MATCH(A408,Chapters!$A$4:$A$203,0))+N(I408),K407+N(I408)))</f>
        <v/>
      </c>
      <c r="L408" s="24" t="n">
        <f aca="false">IF(OR(K408="",K408=0),0,J408/K408)</f>
        <v>0</v>
      </c>
      <c r="M408" s="27"/>
    </row>
    <row r="409" customFormat="false" ht="15" hidden="false" customHeight="true" outlineLevel="0" collapsed="false">
      <c r="A409" s="20"/>
      <c r="B409" s="21"/>
      <c r="C409" s="20"/>
      <c r="D409" s="22"/>
      <c r="E409" s="22"/>
      <c r="F409" s="22"/>
      <c r="G409" s="24" t="str">
        <f aca="false">IF(C409="","",E409-F409)</f>
        <v/>
      </c>
      <c r="H409" s="24" t="str">
        <f aca="false">IF(C409="BUY",-E409,IF(C409="TRIM",G409,""))</f>
        <v/>
      </c>
      <c r="I409" s="25" t="str">
        <f aca="false">IF(C409="BUY",IF(OR(D409="",G409=""),"",G409/D409),IF(C409="TRIM",IF(OR(D409="",E409=""),"",-E409/D409),""))</f>
        <v/>
      </c>
      <c r="J409" s="24" t="str">
        <f aca="false">IF(A409="","",IF(COUNTIF($A$4:A409,A409)=1,INDEX(Chapters!$K$4:$K$203,MATCH(A409,Chapters!$A$4:$A$203,0))+IF(C409="BUY",N(E409),IF(C409="TRIM",-MIN(INDEX(Chapters!$K$4:$K$203,MATCH(A409,Chapters!$A$4:$A$203,0)),ABS(N(I409))*INDEX(Chapters!$H$4:$H$203,MATCH(A409,Chapters!$A$4:$A$203,0))),0)),J408+IF(C409="BUY",N(E409),IF(C409="TRIM",-MIN(J408,ABS(N(I409))*L408),0))))</f>
        <v/>
      </c>
      <c r="K409" s="25" t="str">
        <f aca="false">IF(A409="","",IF(COUNTIF($A$4:A409,A409)=1,INDEX(Chapters!$G$4:$G$203,MATCH(A409,Chapters!$A$4:$A$203,0))+N(I409),K408+N(I409)))</f>
        <v/>
      </c>
      <c r="L409" s="24" t="n">
        <f aca="false">IF(OR(K409="",K409=0),0,J409/K409)</f>
        <v>0</v>
      </c>
      <c r="M409" s="27"/>
    </row>
    <row r="410" customFormat="false" ht="15" hidden="false" customHeight="true" outlineLevel="0" collapsed="false">
      <c r="A410" s="20"/>
      <c r="B410" s="21"/>
      <c r="C410" s="20"/>
      <c r="D410" s="22"/>
      <c r="E410" s="22"/>
      <c r="F410" s="22"/>
      <c r="G410" s="24" t="str">
        <f aca="false">IF(C410="","",E410-F410)</f>
        <v/>
      </c>
      <c r="H410" s="24" t="str">
        <f aca="false">IF(C410="BUY",-E410,IF(C410="TRIM",G410,""))</f>
        <v/>
      </c>
      <c r="I410" s="25" t="str">
        <f aca="false">IF(C410="BUY",IF(OR(D410="",G410=""),"",G410/D410),IF(C410="TRIM",IF(OR(D410="",E410=""),"",-E410/D410),""))</f>
        <v/>
      </c>
      <c r="J410" s="24" t="str">
        <f aca="false">IF(A410="","",IF(COUNTIF($A$4:A410,A410)=1,INDEX(Chapters!$K$4:$K$203,MATCH(A410,Chapters!$A$4:$A$203,0))+IF(C410="BUY",N(E410),IF(C410="TRIM",-MIN(INDEX(Chapters!$K$4:$K$203,MATCH(A410,Chapters!$A$4:$A$203,0)),ABS(N(I410))*INDEX(Chapters!$H$4:$H$203,MATCH(A410,Chapters!$A$4:$A$203,0))),0)),J409+IF(C410="BUY",N(E410),IF(C410="TRIM",-MIN(J409,ABS(N(I410))*L409),0))))</f>
        <v/>
      </c>
      <c r="K410" s="25" t="str">
        <f aca="false">IF(A410="","",IF(COUNTIF($A$4:A410,A410)=1,INDEX(Chapters!$G$4:$G$203,MATCH(A410,Chapters!$A$4:$A$203,0))+N(I410),K409+N(I410)))</f>
        <v/>
      </c>
      <c r="L410" s="24" t="n">
        <f aca="false">IF(OR(K410="",K410=0),0,J410/K410)</f>
        <v>0</v>
      </c>
      <c r="M410" s="27"/>
    </row>
    <row r="411" customFormat="false" ht="15" hidden="false" customHeight="true" outlineLevel="0" collapsed="false">
      <c r="A411" s="20"/>
      <c r="B411" s="21"/>
      <c r="C411" s="20"/>
      <c r="D411" s="22"/>
      <c r="E411" s="22"/>
      <c r="F411" s="22"/>
      <c r="G411" s="24" t="str">
        <f aca="false">IF(C411="","",E411-F411)</f>
        <v/>
      </c>
      <c r="H411" s="24" t="str">
        <f aca="false">IF(C411="BUY",-E411,IF(C411="TRIM",G411,""))</f>
        <v/>
      </c>
      <c r="I411" s="25" t="str">
        <f aca="false">IF(C411="BUY",IF(OR(D411="",G411=""),"",G411/D411),IF(C411="TRIM",IF(OR(D411="",E411=""),"",-E411/D411),""))</f>
        <v/>
      </c>
      <c r="J411" s="24" t="str">
        <f aca="false">IF(A411="","",IF(COUNTIF($A$4:A411,A411)=1,INDEX(Chapters!$K$4:$K$203,MATCH(A411,Chapters!$A$4:$A$203,0))+IF(C411="BUY",N(E411),IF(C411="TRIM",-MIN(INDEX(Chapters!$K$4:$K$203,MATCH(A411,Chapters!$A$4:$A$203,0)),ABS(N(I411))*INDEX(Chapters!$H$4:$H$203,MATCH(A411,Chapters!$A$4:$A$203,0))),0)),J410+IF(C411="BUY",N(E411),IF(C411="TRIM",-MIN(J410,ABS(N(I411))*L410),0))))</f>
        <v/>
      </c>
      <c r="K411" s="25" t="str">
        <f aca="false">IF(A411="","",IF(COUNTIF($A$4:A411,A411)=1,INDEX(Chapters!$G$4:$G$203,MATCH(A411,Chapters!$A$4:$A$203,0))+N(I411),K410+N(I411)))</f>
        <v/>
      </c>
      <c r="L411" s="24" t="n">
        <f aca="false">IF(OR(K411="",K411=0),0,J411/K411)</f>
        <v>0</v>
      </c>
      <c r="M411" s="27"/>
    </row>
    <row r="412" customFormat="false" ht="15" hidden="false" customHeight="true" outlineLevel="0" collapsed="false">
      <c r="A412" s="20"/>
      <c r="B412" s="21"/>
      <c r="C412" s="20"/>
      <c r="D412" s="22"/>
      <c r="E412" s="22"/>
      <c r="F412" s="22"/>
      <c r="G412" s="24" t="str">
        <f aca="false">IF(C412="","",E412-F412)</f>
        <v/>
      </c>
      <c r="H412" s="24" t="str">
        <f aca="false">IF(C412="BUY",-E412,IF(C412="TRIM",G412,""))</f>
        <v/>
      </c>
      <c r="I412" s="25" t="str">
        <f aca="false">IF(C412="BUY",IF(OR(D412="",G412=""),"",G412/D412),IF(C412="TRIM",IF(OR(D412="",E412=""),"",-E412/D412),""))</f>
        <v/>
      </c>
      <c r="J412" s="24" t="str">
        <f aca="false">IF(A412="","",IF(COUNTIF($A$4:A412,A412)=1,INDEX(Chapters!$K$4:$K$203,MATCH(A412,Chapters!$A$4:$A$203,0))+IF(C412="BUY",N(E412),IF(C412="TRIM",-MIN(INDEX(Chapters!$K$4:$K$203,MATCH(A412,Chapters!$A$4:$A$203,0)),ABS(N(I412))*INDEX(Chapters!$H$4:$H$203,MATCH(A412,Chapters!$A$4:$A$203,0))),0)),J411+IF(C412="BUY",N(E412),IF(C412="TRIM",-MIN(J411,ABS(N(I412))*L411),0))))</f>
        <v/>
      </c>
      <c r="K412" s="25" t="str">
        <f aca="false">IF(A412="","",IF(COUNTIF($A$4:A412,A412)=1,INDEX(Chapters!$G$4:$G$203,MATCH(A412,Chapters!$A$4:$A$203,0))+N(I412),K411+N(I412)))</f>
        <v/>
      </c>
      <c r="L412" s="24" t="n">
        <f aca="false">IF(OR(K412="",K412=0),0,J412/K412)</f>
        <v>0</v>
      </c>
      <c r="M412" s="27"/>
    </row>
    <row r="413" customFormat="false" ht="15" hidden="false" customHeight="true" outlineLevel="0" collapsed="false">
      <c r="A413" s="20"/>
      <c r="B413" s="21"/>
      <c r="C413" s="20"/>
      <c r="D413" s="22"/>
      <c r="E413" s="22"/>
      <c r="F413" s="22"/>
      <c r="G413" s="24" t="str">
        <f aca="false">IF(C413="","",E413-F413)</f>
        <v/>
      </c>
      <c r="H413" s="24" t="str">
        <f aca="false">IF(C413="BUY",-E413,IF(C413="TRIM",G413,""))</f>
        <v/>
      </c>
      <c r="I413" s="25" t="str">
        <f aca="false">IF(C413="BUY",IF(OR(D413="",G413=""),"",G413/D413),IF(C413="TRIM",IF(OR(D413="",E413=""),"",-E413/D413),""))</f>
        <v/>
      </c>
      <c r="J413" s="24" t="str">
        <f aca="false">IF(A413="","",IF(COUNTIF($A$4:A413,A413)=1,INDEX(Chapters!$K$4:$K$203,MATCH(A413,Chapters!$A$4:$A$203,0))+IF(C413="BUY",N(E413),IF(C413="TRIM",-MIN(INDEX(Chapters!$K$4:$K$203,MATCH(A413,Chapters!$A$4:$A$203,0)),ABS(N(I413))*INDEX(Chapters!$H$4:$H$203,MATCH(A413,Chapters!$A$4:$A$203,0))),0)),J412+IF(C413="BUY",N(E413),IF(C413="TRIM",-MIN(J412,ABS(N(I413))*L412),0))))</f>
        <v/>
      </c>
      <c r="K413" s="25" t="str">
        <f aca="false">IF(A413="","",IF(COUNTIF($A$4:A413,A413)=1,INDEX(Chapters!$G$4:$G$203,MATCH(A413,Chapters!$A$4:$A$203,0))+N(I413),K412+N(I413)))</f>
        <v/>
      </c>
      <c r="L413" s="24" t="n">
        <f aca="false">IF(OR(K413="",K413=0),0,J413/K413)</f>
        <v>0</v>
      </c>
      <c r="M413" s="27"/>
    </row>
    <row r="414" customFormat="false" ht="15" hidden="false" customHeight="true" outlineLevel="0" collapsed="false">
      <c r="A414" s="20"/>
      <c r="B414" s="21"/>
      <c r="C414" s="20"/>
      <c r="D414" s="22"/>
      <c r="E414" s="22"/>
      <c r="F414" s="22"/>
      <c r="G414" s="24" t="str">
        <f aca="false">IF(C414="","",E414-F414)</f>
        <v/>
      </c>
      <c r="H414" s="24" t="str">
        <f aca="false">IF(C414="BUY",-E414,IF(C414="TRIM",G414,""))</f>
        <v/>
      </c>
      <c r="I414" s="25" t="str">
        <f aca="false">IF(C414="BUY",IF(OR(D414="",G414=""),"",G414/D414),IF(C414="TRIM",IF(OR(D414="",E414=""),"",-E414/D414),""))</f>
        <v/>
      </c>
      <c r="J414" s="24" t="str">
        <f aca="false">IF(A414="","",IF(COUNTIF($A$4:A414,A414)=1,INDEX(Chapters!$K$4:$K$203,MATCH(A414,Chapters!$A$4:$A$203,0))+IF(C414="BUY",N(E414),IF(C414="TRIM",-MIN(INDEX(Chapters!$K$4:$K$203,MATCH(A414,Chapters!$A$4:$A$203,0)),ABS(N(I414))*INDEX(Chapters!$H$4:$H$203,MATCH(A414,Chapters!$A$4:$A$203,0))),0)),J413+IF(C414="BUY",N(E414),IF(C414="TRIM",-MIN(J413,ABS(N(I414))*L413),0))))</f>
        <v/>
      </c>
      <c r="K414" s="25" t="str">
        <f aca="false">IF(A414="","",IF(COUNTIF($A$4:A414,A414)=1,INDEX(Chapters!$G$4:$G$203,MATCH(A414,Chapters!$A$4:$A$203,0))+N(I414),K413+N(I414)))</f>
        <v/>
      </c>
      <c r="L414" s="24" t="n">
        <f aca="false">IF(OR(K414="",K414=0),0,J414/K414)</f>
        <v>0</v>
      </c>
      <c r="M414" s="27"/>
    </row>
    <row r="415" customFormat="false" ht="15" hidden="false" customHeight="true" outlineLevel="0" collapsed="false">
      <c r="A415" s="20"/>
      <c r="B415" s="21"/>
      <c r="C415" s="20"/>
      <c r="D415" s="22"/>
      <c r="E415" s="22"/>
      <c r="F415" s="22"/>
      <c r="G415" s="24" t="str">
        <f aca="false">IF(C415="","",E415-F415)</f>
        <v/>
      </c>
      <c r="H415" s="24" t="str">
        <f aca="false">IF(C415="BUY",-E415,IF(C415="TRIM",G415,""))</f>
        <v/>
      </c>
      <c r="I415" s="25" t="str">
        <f aca="false">IF(C415="BUY",IF(OR(D415="",G415=""),"",G415/D415),IF(C415="TRIM",IF(OR(D415="",E415=""),"",-E415/D415),""))</f>
        <v/>
      </c>
      <c r="J415" s="24" t="str">
        <f aca="false">IF(A415="","",IF(COUNTIF($A$4:A415,A415)=1,INDEX(Chapters!$K$4:$K$203,MATCH(A415,Chapters!$A$4:$A$203,0))+IF(C415="BUY",N(E415),IF(C415="TRIM",-MIN(INDEX(Chapters!$K$4:$K$203,MATCH(A415,Chapters!$A$4:$A$203,0)),ABS(N(I415))*INDEX(Chapters!$H$4:$H$203,MATCH(A415,Chapters!$A$4:$A$203,0))),0)),J414+IF(C415="BUY",N(E415),IF(C415="TRIM",-MIN(J414,ABS(N(I415))*L414),0))))</f>
        <v/>
      </c>
      <c r="K415" s="25" t="str">
        <f aca="false">IF(A415="","",IF(COUNTIF($A$4:A415,A415)=1,INDEX(Chapters!$G$4:$G$203,MATCH(A415,Chapters!$A$4:$A$203,0))+N(I415),K414+N(I415)))</f>
        <v/>
      </c>
      <c r="L415" s="24" t="n">
        <f aca="false">IF(OR(K415="",K415=0),0,J415/K415)</f>
        <v>0</v>
      </c>
      <c r="M415" s="27"/>
    </row>
    <row r="416" customFormat="false" ht="15" hidden="false" customHeight="true" outlineLevel="0" collapsed="false">
      <c r="A416" s="20"/>
      <c r="B416" s="21"/>
      <c r="C416" s="20"/>
      <c r="D416" s="22"/>
      <c r="E416" s="22"/>
      <c r="F416" s="22"/>
      <c r="G416" s="24" t="str">
        <f aca="false">IF(C416="","",E416-F416)</f>
        <v/>
      </c>
      <c r="H416" s="24" t="str">
        <f aca="false">IF(C416="BUY",-E416,IF(C416="TRIM",G416,""))</f>
        <v/>
      </c>
      <c r="I416" s="25" t="str">
        <f aca="false">IF(C416="BUY",IF(OR(D416="",G416=""),"",G416/D416),IF(C416="TRIM",IF(OR(D416="",E416=""),"",-E416/D416),""))</f>
        <v/>
      </c>
      <c r="J416" s="24" t="str">
        <f aca="false">IF(A416="","",IF(COUNTIF($A$4:A416,A416)=1,INDEX(Chapters!$K$4:$K$203,MATCH(A416,Chapters!$A$4:$A$203,0))+IF(C416="BUY",N(E416),IF(C416="TRIM",-MIN(INDEX(Chapters!$K$4:$K$203,MATCH(A416,Chapters!$A$4:$A$203,0)),ABS(N(I416))*INDEX(Chapters!$H$4:$H$203,MATCH(A416,Chapters!$A$4:$A$203,0))),0)),J415+IF(C416="BUY",N(E416),IF(C416="TRIM",-MIN(J415,ABS(N(I416))*L415),0))))</f>
        <v/>
      </c>
      <c r="K416" s="25" t="str">
        <f aca="false">IF(A416="","",IF(COUNTIF($A$4:A416,A416)=1,INDEX(Chapters!$G$4:$G$203,MATCH(A416,Chapters!$A$4:$A$203,0))+N(I416),K415+N(I416)))</f>
        <v/>
      </c>
      <c r="L416" s="24" t="n">
        <f aca="false">IF(OR(K416="",K416=0),0,J416/K416)</f>
        <v>0</v>
      </c>
      <c r="M416" s="27"/>
    </row>
    <row r="417" customFormat="false" ht="15" hidden="false" customHeight="true" outlineLevel="0" collapsed="false">
      <c r="A417" s="20"/>
      <c r="B417" s="21"/>
      <c r="C417" s="20"/>
      <c r="D417" s="22"/>
      <c r="E417" s="22"/>
      <c r="F417" s="22"/>
      <c r="G417" s="24" t="str">
        <f aca="false">IF(C417="","",E417-F417)</f>
        <v/>
      </c>
      <c r="H417" s="24" t="str">
        <f aca="false">IF(C417="BUY",-E417,IF(C417="TRIM",G417,""))</f>
        <v/>
      </c>
      <c r="I417" s="25" t="str">
        <f aca="false">IF(C417="BUY",IF(OR(D417="",G417=""),"",G417/D417),IF(C417="TRIM",IF(OR(D417="",E417=""),"",-E417/D417),""))</f>
        <v/>
      </c>
      <c r="J417" s="24" t="str">
        <f aca="false">IF(A417="","",IF(COUNTIF($A$4:A417,A417)=1,INDEX(Chapters!$K$4:$K$203,MATCH(A417,Chapters!$A$4:$A$203,0))+IF(C417="BUY",N(E417),IF(C417="TRIM",-MIN(INDEX(Chapters!$K$4:$K$203,MATCH(A417,Chapters!$A$4:$A$203,0)),ABS(N(I417))*INDEX(Chapters!$H$4:$H$203,MATCH(A417,Chapters!$A$4:$A$203,0))),0)),J416+IF(C417="BUY",N(E417),IF(C417="TRIM",-MIN(J416,ABS(N(I417))*L416),0))))</f>
        <v/>
      </c>
      <c r="K417" s="25" t="str">
        <f aca="false">IF(A417="","",IF(COUNTIF($A$4:A417,A417)=1,INDEX(Chapters!$G$4:$G$203,MATCH(A417,Chapters!$A$4:$A$203,0))+N(I417),K416+N(I417)))</f>
        <v/>
      </c>
      <c r="L417" s="24" t="n">
        <f aca="false">IF(OR(K417="",K417=0),0,J417/K417)</f>
        <v>0</v>
      </c>
      <c r="M417" s="27"/>
    </row>
    <row r="418" customFormat="false" ht="15" hidden="false" customHeight="true" outlineLevel="0" collapsed="false">
      <c r="A418" s="20"/>
      <c r="B418" s="21"/>
      <c r="C418" s="20"/>
      <c r="D418" s="22"/>
      <c r="E418" s="22"/>
      <c r="F418" s="22"/>
      <c r="G418" s="24" t="str">
        <f aca="false">IF(C418="","",E418-F418)</f>
        <v/>
      </c>
      <c r="H418" s="24" t="str">
        <f aca="false">IF(C418="BUY",-E418,IF(C418="TRIM",G418,""))</f>
        <v/>
      </c>
      <c r="I418" s="25" t="str">
        <f aca="false">IF(C418="BUY",IF(OR(D418="",G418=""),"",G418/D418),IF(C418="TRIM",IF(OR(D418="",E418=""),"",-E418/D418),""))</f>
        <v/>
      </c>
      <c r="J418" s="24" t="str">
        <f aca="false">IF(A418="","",IF(COUNTIF($A$4:A418,A418)=1,INDEX(Chapters!$K$4:$K$203,MATCH(A418,Chapters!$A$4:$A$203,0))+IF(C418="BUY",N(E418),IF(C418="TRIM",-MIN(INDEX(Chapters!$K$4:$K$203,MATCH(A418,Chapters!$A$4:$A$203,0)),ABS(N(I418))*INDEX(Chapters!$H$4:$H$203,MATCH(A418,Chapters!$A$4:$A$203,0))),0)),J417+IF(C418="BUY",N(E418),IF(C418="TRIM",-MIN(J417,ABS(N(I418))*L417),0))))</f>
        <v/>
      </c>
      <c r="K418" s="25" t="str">
        <f aca="false">IF(A418="","",IF(COUNTIF($A$4:A418,A418)=1,INDEX(Chapters!$G$4:$G$203,MATCH(A418,Chapters!$A$4:$A$203,0))+N(I418),K417+N(I418)))</f>
        <v/>
      </c>
      <c r="L418" s="24" t="n">
        <f aca="false">IF(OR(K418="",K418=0),0,J418/K418)</f>
        <v>0</v>
      </c>
      <c r="M418" s="27"/>
    </row>
    <row r="419" customFormat="false" ht="15" hidden="false" customHeight="true" outlineLevel="0" collapsed="false">
      <c r="A419" s="20"/>
      <c r="B419" s="21"/>
      <c r="C419" s="20"/>
      <c r="D419" s="22"/>
      <c r="E419" s="22"/>
      <c r="F419" s="22"/>
      <c r="G419" s="24" t="str">
        <f aca="false">IF(C419="","",E419-F419)</f>
        <v/>
      </c>
      <c r="H419" s="24" t="str">
        <f aca="false">IF(C419="BUY",-E419,IF(C419="TRIM",G419,""))</f>
        <v/>
      </c>
      <c r="I419" s="25" t="str">
        <f aca="false">IF(C419="BUY",IF(OR(D419="",G419=""),"",G419/D419),IF(C419="TRIM",IF(OR(D419="",E419=""),"",-E419/D419),""))</f>
        <v/>
      </c>
      <c r="J419" s="24" t="str">
        <f aca="false">IF(A419="","",IF(COUNTIF($A$4:A419,A419)=1,INDEX(Chapters!$K$4:$K$203,MATCH(A419,Chapters!$A$4:$A$203,0))+IF(C419="BUY",N(E419),IF(C419="TRIM",-MIN(INDEX(Chapters!$K$4:$K$203,MATCH(A419,Chapters!$A$4:$A$203,0)),ABS(N(I419))*INDEX(Chapters!$H$4:$H$203,MATCH(A419,Chapters!$A$4:$A$203,0))),0)),J418+IF(C419="BUY",N(E419),IF(C419="TRIM",-MIN(J418,ABS(N(I419))*L418),0))))</f>
        <v/>
      </c>
      <c r="K419" s="25" t="str">
        <f aca="false">IF(A419="","",IF(COUNTIF($A$4:A419,A419)=1,INDEX(Chapters!$G$4:$G$203,MATCH(A419,Chapters!$A$4:$A$203,0))+N(I419),K418+N(I419)))</f>
        <v/>
      </c>
      <c r="L419" s="24" t="n">
        <f aca="false">IF(OR(K419="",K419=0),0,J419/K419)</f>
        <v>0</v>
      </c>
      <c r="M419" s="27"/>
    </row>
    <row r="420" customFormat="false" ht="15" hidden="false" customHeight="true" outlineLevel="0" collapsed="false">
      <c r="A420" s="20"/>
      <c r="B420" s="21"/>
      <c r="C420" s="20"/>
      <c r="D420" s="22"/>
      <c r="E420" s="22"/>
      <c r="F420" s="22"/>
      <c r="G420" s="24" t="str">
        <f aca="false">IF(C420="","",E420-F420)</f>
        <v/>
      </c>
      <c r="H420" s="24" t="str">
        <f aca="false">IF(C420="BUY",-E420,IF(C420="TRIM",G420,""))</f>
        <v/>
      </c>
      <c r="I420" s="25" t="str">
        <f aca="false">IF(C420="BUY",IF(OR(D420="",G420=""),"",G420/D420),IF(C420="TRIM",IF(OR(D420="",E420=""),"",-E420/D420),""))</f>
        <v/>
      </c>
      <c r="J420" s="24" t="str">
        <f aca="false">IF(A420="","",IF(COUNTIF($A$4:A420,A420)=1,INDEX(Chapters!$K$4:$K$203,MATCH(A420,Chapters!$A$4:$A$203,0))+IF(C420="BUY",N(E420),IF(C420="TRIM",-MIN(INDEX(Chapters!$K$4:$K$203,MATCH(A420,Chapters!$A$4:$A$203,0)),ABS(N(I420))*INDEX(Chapters!$H$4:$H$203,MATCH(A420,Chapters!$A$4:$A$203,0))),0)),J419+IF(C420="BUY",N(E420),IF(C420="TRIM",-MIN(J419,ABS(N(I420))*L419),0))))</f>
        <v/>
      </c>
      <c r="K420" s="25" t="str">
        <f aca="false">IF(A420="","",IF(COUNTIF($A$4:A420,A420)=1,INDEX(Chapters!$G$4:$G$203,MATCH(A420,Chapters!$A$4:$A$203,0))+N(I420),K419+N(I420)))</f>
        <v/>
      </c>
      <c r="L420" s="24" t="n">
        <f aca="false">IF(OR(K420="",K420=0),0,J420/K420)</f>
        <v>0</v>
      </c>
      <c r="M420" s="27"/>
    </row>
    <row r="421" customFormat="false" ht="15" hidden="false" customHeight="true" outlineLevel="0" collapsed="false">
      <c r="A421" s="20"/>
      <c r="B421" s="21"/>
      <c r="C421" s="20"/>
      <c r="D421" s="22"/>
      <c r="E421" s="22"/>
      <c r="F421" s="22"/>
      <c r="G421" s="24" t="str">
        <f aca="false">IF(C421="","",E421-F421)</f>
        <v/>
      </c>
      <c r="H421" s="24" t="str">
        <f aca="false">IF(C421="BUY",-E421,IF(C421="TRIM",G421,""))</f>
        <v/>
      </c>
      <c r="I421" s="25" t="str">
        <f aca="false">IF(C421="BUY",IF(OR(D421="",G421=""),"",G421/D421),IF(C421="TRIM",IF(OR(D421="",E421=""),"",-E421/D421),""))</f>
        <v/>
      </c>
      <c r="J421" s="24" t="str">
        <f aca="false">IF(A421="","",IF(COUNTIF($A$4:A421,A421)=1,INDEX(Chapters!$K$4:$K$203,MATCH(A421,Chapters!$A$4:$A$203,0))+IF(C421="BUY",N(E421),IF(C421="TRIM",-MIN(INDEX(Chapters!$K$4:$K$203,MATCH(A421,Chapters!$A$4:$A$203,0)),ABS(N(I421))*INDEX(Chapters!$H$4:$H$203,MATCH(A421,Chapters!$A$4:$A$203,0))),0)),J420+IF(C421="BUY",N(E421),IF(C421="TRIM",-MIN(J420,ABS(N(I421))*L420),0))))</f>
        <v/>
      </c>
      <c r="K421" s="25" t="str">
        <f aca="false">IF(A421="","",IF(COUNTIF($A$4:A421,A421)=1,INDEX(Chapters!$G$4:$G$203,MATCH(A421,Chapters!$A$4:$A$203,0))+N(I421),K420+N(I421)))</f>
        <v/>
      </c>
      <c r="L421" s="24" t="n">
        <f aca="false">IF(OR(K421="",K421=0),0,J421/K421)</f>
        <v>0</v>
      </c>
      <c r="M421" s="27"/>
    </row>
    <row r="422" customFormat="false" ht="15" hidden="false" customHeight="true" outlineLevel="0" collapsed="false">
      <c r="A422" s="20"/>
      <c r="B422" s="21"/>
      <c r="C422" s="20"/>
      <c r="D422" s="22"/>
      <c r="E422" s="22"/>
      <c r="F422" s="22"/>
      <c r="G422" s="24" t="str">
        <f aca="false">IF(C422="","",E422-F422)</f>
        <v/>
      </c>
      <c r="H422" s="24" t="str">
        <f aca="false">IF(C422="BUY",-E422,IF(C422="TRIM",G422,""))</f>
        <v/>
      </c>
      <c r="I422" s="25" t="str">
        <f aca="false">IF(C422="BUY",IF(OR(D422="",G422=""),"",G422/D422),IF(C422="TRIM",IF(OR(D422="",E422=""),"",-E422/D422),""))</f>
        <v/>
      </c>
      <c r="J422" s="24" t="str">
        <f aca="false">IF(A422="","",IF(COUNTIF($A$4:A422,A422)=1,INDEX(Chapters!$K$4:$K$203,MATCH(A422,Chapters!$A$4:$A$203,0))+IF(C422="BUY",N(E422),IF(C422="TRIM",-MIN(INDEX(Chapters!$K$4:$K$203,MATCH(A422,Chapters!$A$4:$A$203,0)),ABS(N(I422))*INDEX(Chapters!$H$4:$H$203,MATCH(A422,Chapters!$A$4:$A$203,0))),0)),J421+IF(C422="BUY",N(E422),IF(C422="TRIM",-MIN(J421,ABS(N(I422))*L421),0))))</f>
        <v/>
      </c>
      <c r="K422" s="25" t="str">
        <f aca="false">IF(A422="","",IF(COUNTIF($A$4:A422,A422)=1,INDEX(Chapters!$G$4:$G$203,MATCH(A422,Chapters!$A$4:$A$203,0))+N(I422),K421+N(I422)))</f>
        <v/>
      </c>
      <c r="L422" s="24" t="n">
        <f aca="false">IF(OR(K422="",K422=0),0,J422/K422)</f>
        <v>0</v>
      </c>
      <c r="M422" s="27"/>
    </row>
    <row r="423" customFormat="false" ht="15" hidden="false" customHeight="true" outlineLevel="0" collapsed="false">
      <c r="A423" s="20"/>
      <c r="B423" s="21"/>
      <c r="C423" s="20"/>
      <c r="D423" s="22"/>
      <c r="E423" s="22"/>
      <c r="F423" s="22"/>
      <c r="G423" s="24" t="str">
        <f aca="false">IF(C423="","",E423-F423)</f>
        <v/>
      </c>
      <c r="H423" s="24" t="str">
        <f aca="false">IF(C423="BUY",-E423,IF(C423="TRIM",G423,""))</f>
        <v/>
      </c>
      <c r="I423" s="25" t="str">
        <f aca="false">IF(C423="BUY",IF(OR(D423="",G423=""),"",G423/D423),IF(C423="TRIM",IF(OR(D423="",E423=""),"",-E423/D423),""))</f>
        <v/>
      </c>
      <c r="J423" s="24" t="str">
        <f aca="false">IF(A423="","",IF(COUNTIF($A$4:A423,A423)=1,INDEX(Chapters!$K$4:$K$203,MATCH(A423,Chapters!$A$4:$A$203,0))+IF(C423="BUY",N(E423),IF(C423="TRIM",-MIN(INDEX(Chapters!$K$4:$K$203,MATCH(A423,Chapters!$A$4:$A$203,0)),ABS(N(I423))*INDEX(Chapters!$H$4:$H$203,MATCH(A423,Chapters!$A$4:$A$203,0))),0)),J422+IF(C423="BUY",N(E423),IF(C423="TRIM",-MIN(J422,ABS(N(I423))*L422),0))))</f>
        <v/>
      </c>
      <c r="K423" s="25" t="str">
        <f aca="false">IF(A423="","",IF(COUNTIF($A$4:A423,A423)=1,INDEX(Chapters!$G$4:$G$203,MATCH(A423,Chapters!$A$4:$A$203,0))+N(I423),K422+N(I423)))</f>
        <v/>
      </c>
      <c r="L423" s="24" t="n">
        <f aca="false">IF(OR(K423="",K423=0),0,J423/K423)</f>
        <v>0</v>
      </c>
      <c r="M423" s="27"/>
    </row>
    <row r="424" customFormat="false" ht="15" hidden="false" customHeight="true" outlineLevel="0" collapsed="false">
      <c r="A424" s="20"/>
      <c r="B424" s="21"/>
      <c r="C424" s="20"/>
      <c r="D424" s="22"/>
      <c r="E424" s="22"/>
      <c r="F424" s="22"/>
      <c r="G424" s="24" t="str">
        <f aca="false">IF(C424="","",E424-F424)</f>
        <v/>
      </c>
      <c r="H424" s="24" t="str">
        <f aca="false">IF(C424="BUY",-E424,IF(C424="TRIM",G424,""))</f>
        <v/>
      </c>
      <c r="I424" s="25" t="str">
        <f aca="false">IF(C424="BUY",IF(OR(D424="",G424=""),"",G424/D424),IF(C424="TRIM",IF(OR(D424="",E424=""),"",-E424/D424),""))</f>
        <v/>
      </c>
      <c r="J424" s="24" t="str">
        <f aca="false">IF(A424="","",IF(COUNTIF($A$4:A424,A424)=1,INDEX(Chapters!$K$4:$K$203,MATCH(A424,Chapters!$A$4:$A$203,0))+IF(C424="BUY",N(E424),IF(C424="TRIM",-MIN(INDEX(Chapters!$K$4:$K$203,MATCH(A424,Chapters!$A$4:$A$203,0)),ABS(N(I424))*INDEX(Chapters!$H$4:$H$203,MATCH(A424,Chapters!$A$4:$A$203,0))),0)),J423+IF(C424="BUY",N(E424),IF(C424="TRIM",-MIN(J423,ABS(N(I424))*L423),0))))</f>
        <v/>
      </c>
      <c r="K424" s="25" t="str">
        <f aca="false">IF(A424="","",IF(COUNTIF($A$4:A424,A424)=1,INDEX(Chapters!$G$4:$G$203,MATCH(A424,Chapters!$A$4:$A$203,0))+N(I424),K423+N(I424)))</f>
        <v/>
      </c>
      <c r="L424" s="24" t="n">
        <f aca="false">IF(OR(K424="",K424=0),0,J424/K424)</f>
        <v>0</v>
      </c>
      <c r="M424" s="27"/>
    </row>
    <row r="425" customFormat="false" ht="15" hidden="false" customHeight="true" outlineLevel="0" collapsed="false">
      <c r="A425" s="20"/>
      <c r="B425" s="21"/>
      <c r="C425" s="20"/>
      <c r="D425" s="22"/>
      <c r="E425" s="22"/>
      <c r="F425" s="22"/>
      <c r="G425" s="24" t="str">
        <f aca="false">IF(C425="","",E425-F425)</f>
        <v/>
      </c>
      <c r="H425" s="24" t="str">
        <f aca="false">IF(C425="BUY",-E425,IF(C425="TRIM",G425,""))</f>
        <v/>
      </c>
      <c r="I425" s="25" t="str">
        <f aca="false">IF(C425="BUY",IF(OR(D425="",G425=""),"",G425/D425),IF(C425="TRIM",IF(OR(D425="",E425=""),"",-E425/D425),""))</f>
        <v/>
      </c>
      <c r="J425" s="24" t="str">
        <f aca="false">IF(A425="","",IF(COUNTIF($A$4:A425,A425)=1,INDEX(Chapters!$K$4:$K$203,MATCH(A425,Chapters!$A$4:$A$203,0))+IF(C425="BUY",N(E425),IF(C425="TRIM",-MIN(INDEX(Chapters!$K$4:$K$203,MATCH(A425,Chapters!$A$4:$A$203,0)),ABS(N(I425))*INDEX(Chapters!$H$4:$H$203,MATCH(A425,Chapters!$A$4:$A$203,0))),0)),J424+IF(C425="BUY",N(E425),IF(C425="TRIM",-MIN(J424,ABS(N(I425))*L424),0))))</f>
        <v/>
      </c>
      <c r="K425" s="25" t="str">
        <f aca="false">IF(A425="","",IF(COUNTIF($A$4:A425,A425)=1,INDEX(Chapters!$G$4:$G$203,MATCH(A425,Chapters!$A$4:$A$203,0))+N(I425),K424+N(I425)))</f>
        <v/>
      </c>
      <c r="L425" s="24" t="n">
        <f aca="false">IF(OR(K425="",K425=0),0,J425/K425)</f>
        <v>0</v>
      </c>
      <c r="M425" s="27"/>
    </row>
    <row r="426" customFormat="false" ht="15" hidden="false" customHeight="true" outlineLevel="0" collapsed="false">
      <c r="A426" s="20"/>
      <c r="B426" s="21"/>
      <c r="C426" s="20"/>
      <c r="D426" s="22"/>
      <c r="E426" s="22"/>
      <c r="F426" s="22"/>
      <c r="G426" s="24" t="str">
        <f aca="false">IF(C426="","",E426-F426)</f>
        <v/>
      </c>
      <c r="H426" s="24" t="str">
        <f aca="false">IF(C426="BUY",-E426,IF(C426="TRIM",G426,""))</f>
        <v/>
      </c>
      <c r="I426" s="25" t="str">
        <f aca="false">IF(C426="BUY",IF(OR(D426="",G426=""),"",G426/D426),IF(C426="TRIM",IF(OR(D426="",E426=""),"",-E426/D426),""))</f>
        <v/>
      </c>
      <c r="J426" s="24" t="str">
        <f aca="false">IF(A426="","",IF(COUNTIF($A$4:A426,A426)=1,INDEX(Chapters!$K$4:$K$203,MATCH(A426,Chapters!$A$4:$A$203,0))+IF(C426="BUY",N(E426),IF(C426="TRIM",-MIN(INDEX(Chapters!$K$4:$K$203,MATCH(A426,Chapters!$A$4:$A$203,0)),ABS(N(I426))*INDEX(Chapters!$H$4:$H$203,MATCH(A426,Chapters!$A$4:$A$203,0))),0)),J425+IF(C426="BUY",N(E426),IF(C426="TRIM",-MIN(J425,ABS(N(I426))*L425),0))))</f>
        <v/>
      </c>
      <c r="K426" s="25" t="str">
        <f aca="false">IF(A426="","",IF(COUNTIF($A$4:A426,A426)=1,INDEX(Chapters!$G$4:$G$203,MATCH(A426,Chapters!$A$4:$A$203,0))+N(I426),K425+N(I426)))</f>
        <v/>
      </c>
      <c r="L426" s="24" t="n">
        <f aca="false">IF(OR(K426="",K426=0),0,J426/K426)</f>
        <v>0</v>
      </c>
      <c r="M426" s="27"/>
    </row>
    <row r="427" customFormat="false" ht="15" hidden="false" customHeight="true" outlineLevel="0" collapsed="false">
      <c r="A427" s="20"/>
      <c r="B427" s="21"/>
      <c r="C427" s="20"/>
      <c r="D427" s="22"/>
      <c r="E427" s="22"/>
      <c r="F427" s="22"/>
      <c r="G427" s="24" t="str">
        <f aca="false">IF(C427="","",E427-F427)</f>
        <v/>
      </c>
      <c r="H427" s="24" t="str">
        <f aca="false">IF(C427="BUY",-E427,IF(C427="TRIM",G427,""))</f>
        <v/>
      </c>
      <c r="I427" s="25" t="str">
        <f aca="false">IF(C427="BUY",IF(OR(D427="",G427=""),"",G427/D427),IF(C427="TRIM",IF(OR(D427="",E427=""),"",-E427/D427),""))</f>
        <v/>
      </c>
      <c r="J427" s="24" t="str">
        <f aca="false">IF(A427="","",IF(COUNTIF($A$4:A427,A427)=1,INDEX(Chapters!$K$4:$K$203,MATCH(A427,Chapters!$A$4:$A$203,0))+IF(C427="BUY",N(E427),IF(C427="TRIM",-MIN(INDEX(Chapters!$K$4:$K$203,MATCH(A427,Chapters!$A$4:$A$203,0)),ABS(N(I427))*INDEX(Chapters!$H$4:$H$203,MATCH(A427,Chapters!$A$4:$A$203,0))),0)),J426+IF(C427="BUY",N(E427),IF(C427="TRIM",-MIN(J426,ABS(N(I427))*L426),0))))</f>
        <v/>
      </c>
      <c r="K427" s="25" t="str">
        <f aca="false">IF(A427="","",IF(COUNTIF($A$4:A427,A427)=1,INDEX(Chapters!$G$4:$G$203,MATCH(A427,Chapters!$A$4:$A$203,0))+N(I427),K426+N(I427)))</f>
        <v/>
      </c>
      <c r="L427" s="24" t="n">
        <f aca="false">IF(OR(K427="",K427=0),0,J427/K427)</f>
        <v>0</v>
      </c>
      <c r="M427" s="27"/>
    </row>
    <row r="428" customFormat="false" ht="15" hidden="false" customHeight="true" outlineLevel="0" collapsed="false">
      <c r="A428" s="20"/>
      <c r="B428" s="21"/>
      <c r="C428" s="20"/>
      <c r="D428" s="22"/>
      <c r="E428" s="22"/>
      <c r="F428" s="22"/>
      <c r="G428" s="24" t="str">
        <f aca="false">IF(C428="","",E428-F428)</f>
        <v/>
      </c>
      <c r="H428" s="24" t="str">
        <f aca="false">IF(C428="BUY",-E428,IF(C428="TRIM",G428,""))</f>
        <v/>
      </c>
      <c r="I428" s="25" t="str">
        <f aca="false">IF(C428="BUY",IF(OR(D428="",G428=""),"",G428/D428),IF(C428="TRIM",IF(OR(D428="",E428=""),"",-E428/D428),""))</f>
        <v/>
      </c>
      <c r="J428" s="24" t="str">
        <f aca="false">IF(A428="","",IF(COUNTIF($A$4:A428,A428)=1,INDEX(Chapters!$K$4:$K$203,MATCH(A428,Chapters!$A$4:$A$203,0))+IF(C428="BUY",N(E428),IF(C428="TRIM",-MIN(INDEX(Chapters!$K$4:$K$203,MATCH(A428,Chapters!$A$4:$A$203,0)),ABS(N(I428))*INDEX(Chapters!$H$4:$H$203,MATCH(A428,Chapters!$A$4:$A$203,0))),0)),J427+IF(C428="BUY",N(E428),IF(C428="TRIM",-MIN(J427,ABS(N(I428))*L427),0))))</f>
        <v/>
      </c>
      <c r="K428" s="25" t="str">
        <f aca="false">IF(A428="","",IF(COUNTIF($A$4:A428,A428)=1,INDEX(Chapters!$G$4:$G$203,MATCH(A428,Chapters!$A$4:$A$203,0))+N(I428),K427+N(I428)))</f>
        <v/>
      </c>
      <c r="L428" s="24" t="n">
        <f aca="false">IF(OR(K428="",K428=0),0,J428/K428)</f>
        <v>0</v>
      </c>
      <c r="M428" s="27"/>
    </row>
    <row r="429" customFormat="false" ht="15" hidden="false" customHeight="true" outlineLevel="0" collapsed="false">
      <c r="A429" s="20"/>
      <c r="B429" s="21"/>
      <c r="C429" s="20"/>
      <c r="D429" s="22"/>
      <c r="E429" s="22"/>
      <c r="F429" s="22"/>
      <c r="G429" s="24" t="str">
        <f aca="false">IF(C429="","",E429-F429)</f>
        <v/>
      </c>
      <c r="H429" s="24" t="str">
        <f aca="false">IF(C429="BUY",-E429,IF(C429="TRIM",G429,""))</f>
        <v/>
      </c>
      <c r="I429" s="25" t="str">
        <f aca="false">IF(C429="BUY",IF(OR(D429="",G429=""),"",G429/D429),IF(C429="TRIM",IF(OR(D429="",E429=""),"",-E429/D429),""))</f>
        <v/>
      </c>
      <c r="J429" s="24" t="str">
        <f aca="false">IF(A429="","",IF(COUNTIF($A$4:A429,A429)=1,INDEX(Chapters!$K$4:$K$203,MATCH(A429,Chapters!$A$4:$A$203,0))+IF(C429="BUY",N(E429),IF(C429="TRIM",-MIN(INDEX(Chapters!$K$4:$K$203,MATCH(A429,Chapters!$A$4:$A$203,0)),ABS(N(I429))*INDEX(Chapters!$H$4:$H$203,MATCH(A429,Chapters!$A$4:$A$203,0))),0)),J428+IF(C429="BUY",N(E429),IF(C429="TRIM",-MIN(J428,ABS(N(I429))*L428),0))))</f>
        <v/>
      </c>
      <c r="K429" s="25" t="str">
        <f aca="false">IF(A429="","",IF(COUNTIF($A$4:A429,A429)=1,INDEX(Chapters!$G$4:$G$203,MATCH(A429,Chapters!$A$4:$A$203,0))+N(I429),K428+N(I429)))</f>
        <v/>
      </c>
      <c r="L429" s="24" t="n">
        <f aca="false">IF(OR(K429="",K429=0),0,J429/K429)</f>
        <v>0</v>
      </c>
      <c r="M429" s="27"/>
    </row>
    <row r="430" customFormat="false" ht="15" hidden="false" customHeight="true" outlineLevel="0" collapsed="false">
      <c r="A430" s="20"/>
      <c r="B430" s="21"/>
      <c r="C430" s="20"/>
      <c r="D430" s="22"/>
      <c r="E430" s="22"/>
      <c r="F430" s="22"/>
      <c r="G430" s="24" t="str">
        <f aca="false">IF(C430="","",E430-F430)</f>
        <v/>
      </c>
      <c r="H430" s="24" t="str">
        <f aca="false">IF(C430="BUY",-E430,IF(C430="TRIM",G430,""))</f>
        <v/>
      </c>
      <c r="I430" s="25" t="str">
        <f aca="false">IF(C430="BUY",IF(OR(D430="",G430=""),"",G430/D430),IF(C430="TRIM",IF(OR(D430="",E430=""),"",-E430/D430),""))</f>
        <v/>
      </c>
      <c r="J430" s="24" t="str">
        <f aca="false">IF(A430="","",IF(COUNTIF($A$4:A430,A430)=1,INDEX(Chapters!$K$4:$K$203,MATCH(A430,Chapters!$A$4:$A$203,0))+IF(C430="BUY",N(E430),IF(C430="TRIM",-MIN(INDEX(Chapters!$K$4:$K$203,MATCH(A430,Chapters!$A$4:$A$203,0)),ABS(N(I430))*INDEX(Chapters!$H$4:$H$203,MATCH(A430,Chapters!$A$4:$A$203,0))),0)),J429+IF(C430="BUY",N(E430),IF(C430="TRIM",-MIN(J429,ABS(N(I430))*L429),0))))</f>
        <v/>
      </c>
      <c r="K430" s="25" t="str">
        <f aca="false">IF(A430="","",IF(COUNTIF($A$4:A430,A430)=1,INDEX(Chapters!$G$4:$G$203,MATCH(A430,Chapters!$A$4:$A$203,0))+N(I430),K429+N(I430)))</f>
        <v/>
      </c>
      <c r="L430" s="24" t="n">
        <f aca="false">IF(OR(K430="",K430=0),0,J430/K430)</f>
        <v>0</v>
      </c>
      <c r="M430" s="27"/>
    </row>
    <row r="431" customFormat="false" ht="15" hidden="false" customHeight="true" outlineLevel="0" collapsed="false">
      <c r="A431" s="20"/>
      <c r="B431" s="21"/>
      <c r="C431" s="20"/>
      <c r="D431" s="22"/>
      <c r="E431" s="22"/>
      <c r="F431" s="22"/>
      <c r="G431" s="24" t="str">
        <f aca="false">IF(C431="","",E431-F431)</f>
        <v/>
      </c>
      <c r="H431" s="24" t="str">
        <f aca="false">IF(C431="BUY",-E431,IF(C431="TRIM",G431,""))</f>
        <v/>
      </c>
      <c r="I431" s="25" t="str">
        <f aca="false">IF(C431="BUY",IF(OR(D431="",G431=""),"",G431/D431),IF(C431="TRIM",IF(OR(D431="",E431=""),"",-E431/D431),""))</f>
        <v/>
      </c>
      <c r="J431" s="24" t="str">
        <f aca="false">IF(A431="","",IF(COUNTIF($A$4:A431,A431)=1,INDEX(Chapters!$K$4:$K$203,MATCH(A431,Chapters!$A$4:$A$203,0))+IF(C431="BUY",N(E431),IF(C431="TRIM",-MIN(INDEX(Chapters!$K$4:$K$203,MATCH(A431,Chapters!$A$4:$A$203,0)),ABS(N(I431))*INDEX(Chapters!$H$4:$H$203,MATCH(A431,Chapters!$A$4:$A$203,0))),0)),J430+IF(C431="BUY",N(E431),IF(C431="TRIM",-MIN(J430,ABS(N(I431))*L430),0))))</f>
        <v/>
      </c>
      <c r="K431" s="25" t="str">
        <f aca="false">IF(A431="","",IF(COUNTIF($A$4:A431,A431)=1,INDEX(Chapters!$G$4:$G$203,MATCH(A431,Chapters!$A$4:$A$203,0))+N(I431),K430+N(I431)))</f>
        <v/>
      </c>
      <c r="L431" s="24" t="n">
        <f aca="false">IF(OR(K431="",K431=0),0,J431/K431)</f>
        <v>0</v>
      </c>
      <c r="M431" s="27"/>
    </row>
    <row r="432" customFormat="false" ht="15" hidden="false" customHeight="true" outlineLevel="0" collapsed="false">
      <c r="A432" s="20"/>
      <c r="B432" s="21"/>
      <c r="C432" s="20"/>
      <c r="D432" s="22"/>
      <c r="E432" s="22"/>
      <c r="F432" s="22"/>
      <c r="G432" s="24" t="str">
        <f aca="false">IF(C432="","",E432-F432)</f>
        <v/>
      </c>
      <c r="H432" s="24" t="str">
        <f aca="false">IF(C432="BUY",-E432,IF(C432="TRIM",G432,""))</f>
        <v/>
      </c>
      <c r="I432" s="25" t="str">
        <f aca="false">IF(C432="BUY",IF(OR(D432="",G432=""),"",G432/D432),IF(C432="TRIM",IF(OR(D432="",E432=""),"",-E432/D432),""))</f>
        <v/>
      </c>
      <c r="J432" s="24" t="str">
        <f aca="false">IF(A432="","",IF(COUNTIF($A$4:A432,A432)=1,INDEX(Chapters!$K$4:$K$203,MATCH(A432,Chapters!$A$4:$A$203,0))+IF(C432="BUY",N(E432),IF(C432="TRIM",-MIN(INDEX(Chapters!$K$4:$K$203,MATCH(A432,Chapters!$A$4:$A$203,0)),ABS(N(I432))*INDEX(Chapters!$H$4:$H$203,MATCH(A432,Chapters!$A$4:$A$203,0))),0)),J431+IF(C432="BUY",N(E432),IF(C432="TRIM",-MIN(J431,ABS(N(I432))*L431),0))))</f>
        <v/>
      </c>
      <c r="K432" s="25" t="str">
        <f aca="false">IF(A432="","",IF(COUNTIF($A$4:A432,A432)=1,INDEX(Chapters!$G$4:$G$203,MATCH(A432,Chapters!$A$4:$A$203,0))+N(I432),K431+N(I432)))</f>
        <v/>
      </c>
      <c r="L432" s="24" t="n">
        <f aca="false">IF(OR(K432="",K432=0),0,J432/K432)</f>
        <v>0</v>
      </c>
      <c r="M432" s="27"/>
    </row>
    <row r="433" customFormat="false" ht="15" hidden="false" customHeight="true" outlineLevel="0" collapsed="false">
      <c r="A433" s="20"/>
      <c r="B433" s="21"/>
      <c r="C433" s="20"/>
      <c r="D433" s="22"/>
      <c r="E433" s="22"/>
      <c r="F433" s="22"/>
      <c r="G433" s="24" t="str">
        <f aca="false">IF(C433="","",E433-F433)</f>
        <v/>
      </c>
      <c r="H433" s="24" t="str">
        <f aca="false">IF(C433="BUY",-E433,IF(C433="TRIM",G433,""))</f>
        <v/>
      </c>
      <c r="I433" s="25" t="str">
        <f aca="false">IF(C433="BUY",IF(OR(D433="",G433=""),"",G433/D433),IF(C433="TRIM",IF(OR(D433="",E433=""),"",-E433/D433),""))</f>
        <v/>
      </c>
      <c r="J433" s="24" t="str">
        <f aca="false">IF(A433="","",IF(COUNTIF($A$4:A433,A433)=1,INDEX(Chapters!$K$4:$K$203,MATCH(A433,Chapters!$A$4:$A$203,0))+IF(C433="BUY",N(E433),IF(C433="TRIM",-MIN(INDEX(Chapters!$K$4:$K$203,MATCH(A433,Chapters!$A$4:$A$203,0)),ABS(N(I433))*INDEX(Chapters!$H$4:$H$203,MATCH(A433,Chapters!$A$4:$A$203,0))),0)),J432+IF(C433="BUY",N(E433),IF(C433="TRIM",-MIN(J432,ABS(N(I433))*L432),0))))</f>
        <v/>
      </c>
      <c r="K433" s="25" t="str">
        <f aca="false">IF(A433="","",IF(COUNTIF($A$4:A433,A433)=1,INDEX(Chapters!$G$4:$G$203,MATCH(A433,Chapters!$A$4:$A$203,0))+N(I433),K432+N(I433)))</f>
        <v/>
      </c>
      <c r="L433" s="24" t="n">
        <f aca="false">IF(OR(K433="",K433=0),0,J433/K433)</f>
        <v>0</v>
      </c>
      <c r="M433" s="27"/>
    </row>
    <row r="434" customFormat="false" ht="15" hidden="false" customHeight="true" outlineLevel="0" collapsed="false">
      <c r="A434" s="20"/>
      <c r="B434" s="21"/>
      <c r="C434" s="20"/>
      <c r="D434" s="22"/>
      <c r="E434" s="22"/>
      <c r="F434" s="22"/>
      <c r="G434" s="24" t="str">
        <f aca="false">IF(C434="","",E434-F434)</f>
        <v/>
      </c>
      <c r="H434" s="24" t="str">
        <f aca="false">IF(C434="BUY",-E434,IF(C434="TRIM",G434,""))</f>
        <v/>
      </c>
      <c r="I434" s="25" t="str">
        <f aca="false">IF(C434="BUY",IF(OR(D434="",G434=""),"",G434/D434),IF(C434="TRIM",IF(OR(D434="",E434=""),"",-E434/D434),""))</f>
        <v/>
      </c>
      <c r="J434" s="24" t="str">
        <f aca="false">IF(A434="","",IF(COUNTIF($A$4:A434,A434)=1,INDEX(Chapters!$K$4:$K$203,MATCH(A434,Chapters!$A$4:$A$203,0))+IF(C434="BUY",N(E434),IF(C434="TRIM",-MIN(INDEX(Chapters!$K$4:$K$203,MATCH(A434,Chapters!$A$4:$A$203,0)),ABS(N(I434))*INDEX(Chapters!$H$4:$H$203,MATCH(A434,Chapters!$A$4:$A$203,0))),0)),J433+IF(C434="BUY",N(E434),IF(C434="TRIM",-MIN(J433,ABS(N(I434))*L433),0))))</f>
        <v/>
      </c>
      <c r="K434" s="25" t="str">
        <f aca="false">IF(A434="","",IF(COUNTIF($A$4:A434,A434)=1,INDEX(Chapters!$G$4:$G$203,MATCH(A434,Chapters!$A$4:$A$203,0))+N(I434),K433+N(I434)))</f>
        <v/>
      </c>
      <c r="L434" s="24" t="n">
        <f aca="false">IF(OR(K434="",K434=0),0,J434/K434)</f>
        <v>0</v>
      </c>
      <c r="M434" s="27"/>
    </row>
    <row r="435" customFormat="false" ht="15" hidden="false" customHeight="true" outlineLevel="0" collapsed="false">
      <c r="A435" s="20"/>
      <c r="B435" s="21"/>
      <c r="C435" s="20"/>
      <c r="D435" s="22"/>
      <c r="E435" s="22"/>
      <c r="F435" s="22"/>
      <c r="G435" s="24" t="str">
        <f aca="false">IF(C435="","",E435-F435)</f>
        <v/>
      </c>
      <c r="H435" s="24" t="str">
        <f aca="false">IF(C435="BUY",-E435,IF(C435="TRIM",G435,""))</f>
        <v/>
      </c>
      <c r="I435" s="25" t="str">
        <f aca="false">IF(C435="BUY",IF(OR(D435="",G435=""),"",G435/D435),IF(C435="TRIM",IF(OR(D435="",E435=""),"",-E435/D435),""))</f>
        <v/>
      </c>
      <c r="J435" s="24" t="str">
        <f aca="false">IF(A435="","",IF(COUNTIF($A$4:A435,A435)=1,INDEX(Chapters!$K$4:$K$203,MATCH(A435,Chapters!$A$4:$A$203,0))+IF(C435="BUY",N(E435),IF(C435="TRIM",-MIN(INDEX(Chapters!$K$4:$K$203,MATCH(A435,Chapters!$A$4:$A$203,0)),ABS(N(I435))*INDEX(Chapters!$H$4:$H$203,MATCH(A435,Chapters!$A$4:$A$203,0))),0)),J434+IF(C435="BUY",N(E435),IF(C435="TRIM",-MIN(J434,ABS(N(I435))*L434),0))))</f>
        <v/>
      </c>
      <c r="K435" s="25" t="str">
        <f aca="false">IF(A435="","",IF(COUNTIF($A$4:A435,A435)=1,INDEX(Chapters!$G$4:$G$203,MATCH(A435,Chapters!$A$4:$A$203,0))+N(I435),K434+N(I435)))</f>
        <v/>
      </c>
      <c r="L435" s="24" t="n">
        <f aca="false">IF(OR(K435="",K435=0),0,J435/K435)</f>
        <v>0</v>
      </c>
      <c r="M435" s="27"/>
    </row>
    <row r="436" customFormat="false" ht="15" hidden="false" customHeight="true" outlineLevel="0" collapsed="false">
      <c r="A436" s="20"/>
      <c r="B436" s="21"/>
      <c r="C436" s="20"/>
      <c r="D436" s="22"/>
      <c r="E436" s="22"/>
      <c r="F436" s="22"/>
      <c r="G436" s="24" t="str">
        <f aca="false">IF(C436="","",E436-F436)</f>
        <v/>
      </c>
      <c r="H436" s="24" t="str">
        <f aca="false">IF(C436="BUY",-E436,IF(C436="TRIM",G436,""))</f>
        <v/>
      </c>
      <c r="I436" s="25" t="str">
        <f aca="false">IF(C436="BUY",IF(OR(D436="",G436=""),"",G436/D436),IF(C436="TRIM",IF(OR(D436="",E436=""),"",-E436/D436),""))</f>
        <v/>
      </c>
      <c r="J436" s="24" t="str">
        <f aca="false">IF(A436="","",IF(COUNTIF($A$4:A436,A436)=1,INDEX(Chapters!$K$4:$K$203,MATCH(A436,Chapters!$A$4:$A$203,0))+IF(C436="BUY",N(E436),IF(C436="TRIM",-MIN(INDEX(Chapters!$K$4:$K$203,MATCH(A436,Chapters!$A$4:$A$203,0)),ABS(N(I436))*INDEX(Chapters!$H$4:$H$203,MATCH(A436,Chapters!$A$4:$A$203,0))),0)),J435+IF(C436="BUY",N(E436),IF(C436="TRIM",-MIN(J435,ABS(N(I436))*L435),0))))</f>
        <v/>
      </c>
      <c r="K436" s="25" t="str">
        <f aca="false">IF(A436="","",IF(COUNTIF($A$4:A436,A436)=1,INDEX(Chapters!$G$4:$G$203,MATCH(A436,Chapters!$A$4:$A$203,0))+N(I436),K435+N(I436)))</f>
        <v/>
      </c>
      <c r="L436" s="24" t="n">
        <f aca="false">IF(OR(K436="",K436=0),0,J436/K436)</f>
        <v>0</v>
      </c>
      <c r="M436" s="27"/>
    </row>
    <row r="437" customFormat="false" ht="15" hidden="false" customHeight="true" outlineLevel="0" collapsed="false">
      <c r="A437" s="20"/>
      <c r="B437" s="21"/>
      <c r="C437" s="20"/>
      <c r="D437" s="22"/>
      <c r="E437" s="22"/>
      <c r="F437" s="22"/>
      <c r="G437" s="24" t="str">
        <f aca="false">IF(C437="","",E437-F437)</f>
        <v/>
      </c>
      <c r="H437" s="24" t="str">
        <f aca="false">IF(C437="BUY",-E437,IF(C437="TRIM",G437,""))</f>
        <v/>
      </c>
      <c r="I437" s="25" t="str">
        <f aca="false">IF(C437="BUY",IF(OR(D437="",G437=""),"",G437/D437),IF(C437="TRIM",IF(OR(D437="",E437=""),"",-E437/D437),""))</f>
        <v/>
      </c>
      <c r="J437" s="24" t="str">
        <f aca="false">IF(A437="","",IF(COUNTIF($A$4:A437,A437)=1,INDEX(Chapters!$K$4:$K$203,MATCH(A437,Chapters!$A$4:$A$203,0))+IF(C437="BUY",N(E437),IF(C437="TRIM",-MIN(INDEX(Chapters!$K$4:$K$203,MATCH(A437,Chapters!$A$4:$A$203,0)),ABS(N(I437))*INDEX(Chapters!$H$4:$H$203,MATCH(A437,Chapters!$A$4:$A$203,0))),0)),J436+IF(C437="BUY",N(E437),IF(C437="TRIM",-MIN(J436,ABS(N(I437))*L436),0))))</f>
        <v/>
      </c>
      <c r="K437" s="25" t="str">
        <f aca="false">IF(A437="","",IF(COUNTIF($A$4:A437,A437)=1,INDEX(Chapters!$G$4:$G$203,MATCH(A437,Chapters!$A$4:$A$203,0))+N(I437),K436+N(I437)))</f>
        <v/>
      </c>
      <c r="L437" s="24" t="n">
        <f aca="false">IF(OR(K437="",K437=0),0,J437/K437)</f>
        <v>0</v>
      </c>
      <c r="M437" s="27"/>
    </row>
    <row r="438" customFormat="false" ht="15" hidden="false" customHeight="true" outlineLevel="0" collapsed="false">
      <c r="A438" s="20"/>
      <c r="B438" s="21"/>
      <c r="C438" s="20"/>
      <c r="D438" s="22"/>
      <c r="E438" s="22"/>
      <c r="F438" s="22"/>
      <c r="G438" s="24" t="str">
        <f aca="false">IF(C438="","",E438-F438)</f>
        <v/>
      </c>
      <c r="H438" s="24" t="str">
        <f aca="false">IF(C438="BUY",-E438,IF(C438="TRIM",G438,""))</f>
        <v/>
      </c>
      <c r="I438" s="25" t="str">
        <f aca="false">IF(C438="BUY",IF(OR(D438="",G438=""),"",G438/D438),IF(C438="TRIM",IF(OR(D438="",E438=""),"",-E438/D438),""))</f>
        <v/>
      </c>
      <c r="J438" s="24" t="str">
        <f aca="false">IF(A438="","",IF(COUNTIF($A$4:A438,A438)=1,INDEX(Chapters!$K$4:$K$203,MATCH(A438,Chapters!$A$4:$A$203,0))+IF(C438="BUY",N(E438),IF(C438="TRIM",-MIN(INDEX(Chapters!$K$4:$K$203,MATCH(A438,Chapters!$A$4:$A$203,0)),ABS(N(I438))*INDEX(Chapters!$H$4:$H$203,MATCH(A438,Chapters!$A$4:$A$203,0))),0)),J437+IF(C438="BUY",N(E438),IF(C438="TRIM",-MIN(J437,ABS(N(I438))*L437),0))))</f>
        <v/>
      </c>
      <c r="K438" s="25" t="str">
        <f aca="false">IF(A438="","",IF(COUNTIF($A$4:A438,A438)=1,INDEX(Chapters!$G$4:$G$203,MATCH(A438,Chapters!$A$4:$A$203,0))+N(I438),K437+N(I438)))</f>
        <v/>
      </c>
      <c r="L438" s="24" t="n">
        <f aca="false">IF(OR(K438="",K438=0),0,J438/K438)</f>
        <v>0</v>
      </c>
      <c r="M438" s="27"/>
    </row>
    <row r="439" customFormat="false" ht="15" hidden="false" customHeight="true" outlineLevel="0" collapsed="false">
      <c r="A439" s="20"/>
      <c r="B439" s="21"/>
      <c r="C439" s="20"/>
      <c r="D439" s="22"/>
      <c r="E439" s="22"/>
      <c r="F439" s="22"/>
      <c r="G439" s="24" t="str">
        <f aca="false">IF(C439="","",E439-F439)</f>
        <v/>
      </c>
      <c r="H439" s="24" t="str">
        <f aca="false">IF(C439="BUY",-E439,IF(C439="TRIM",G439,""))</f>
        <v/>
      </c>
      <c r="I439" s="25" t="str">
        <f aca="false">IF(C439="BUY",IF(OR(D439="",G439=""),"",G439/D439),IF(C439="TRIM",IF(OR(D439="",E439=""),"",-E439/D439),""))</f>
        <v/>
      </c>
      <c r="J439" s="24" t="str">
        <f aca="false">IF(A439="","",IF(COUNTIF($A$4:A439,A439)=1,INDEX(Chapters!$K$4:$K$203,MATCH(A439,Chapters!$A$4:$A$203,0))+IF(C439="BUY",N(E439),IF(C439="TRIM",-MIN(INDEX(Chapters!$K$4:$K$203,MATCH(A439,Chapters!$A$4:$A$203,0)),ABS(N(I439))*INDEX(Chapters!$H$4:$H$203,MATCH(A439,Chapters!$A$4:$A$203,0))),0)),J438+IF(C439="BUY",N(E439),IF(C439="TRIM",-MIN(J438,ABS(N(I439))*L438),0))))</f>
        <v/>
      </c>
      <c r="K439" s="25" t="str">
        <f aca="false">IF(A439="","",IF(COUNTIF($A$4:A439,A439)=1,INDEX(Chapters!$G$4:$G$203,MATCH(A439,Chapters!$A$4:$A$203,0))+N(I439),K438+N(I439)))</f>
        <v/>
      </c>
      <c r="L439" s="24" t="n">
        <f aca="false">IF(OR(K439="",K439=0),0,J439/K439)</f>
        <v>0</v>
      </c>
      <c r="M439" s="27"/>
    </row>
    <row r="440" customFormat="false" ht="15" hidden="false" customHeight="true" outlineLevel="0" collapsed="false">
      <c r="A440" s="20"/>
      <c r="B440" s="21"/>
      <c r="C440" s="20"/>
      <c r="D440" s="22"/>
      <c r="E440" s="22"/>
      <c r="F440" s="22"/>
      <c r="G440" s="24" t="str">
        <f aca="false">IF(C440="","",E440-F440)</f>
        <v/>
      </c>
      <c r="H440" s="24" t="str">
        <f aca="false">IF(C440="BUY",-E440,IF(C440="TRIM",G440,""))</f>
        <v/>
      </c>
      <c r="I440" s="25" t="str">
        <f aca="false">IF(C440="BUY",IF(OR(D440="",G440=""),"",G440/D440),IF(C440="TRIM",IF(OR(D440="",E440=""),"",-E440/D440),""))</f>
        <v/>
      </c>
      <c r="J440" s="24" t="str">
        <f aca="false">IF(A440="","",IF(COUNTIF($A$4:A440,A440)=1,INDEX(Chapters!$K$4:$K$203,MATCH(A440,Chapters!$A$4:$A$203,0))+IF(C440="BUY",N(E440),IF(C440="TRIM",-MIN(INDEX(Chapters!$K$4:$K$203,MATCH(A440,Chapters!$A$4:$A$203,0)),ABS(N(I440))*INDEX(Chapters!$H$4:$H$203,MATCH(A440,Chapters!$A$4:$A$203,0))),0)),J439+IF(C440="BUY",N(E440),IF(C440="TRIM",-MIN(J439,ABS(N(I440))*L439),0))))</f>
        <v/>
      </c>
      <c r="K440" s="25" t="str">
        <f aca="false">IF(A440="","",IF(COUNTIF($A$4:A440,A440)=1,INDEX(Chapters!$G$4:$G$203,MATCH(A440,Chapters!$A$4:$A$203,0))+N(I440),K439+N(I440)))</f>
        <v/>
      </c>
      <c r="L440" s="24" t="n">
        <f aca="false">IF(OR(K440="",K440=0),0,J440/K440)</f>
        <v>0</v>
      </c>
      <c r="M440" s="27"/>
    </row>
    <row r="441" customFormat="false" ht="15" hidden="false" customHeight="true" outlineLevel="0" collapsed="false">
      <c r="A441" s="20"/>
      <c r="B441" s="21"/>
      <c r="C441" s="20"/>
      <c r="D441" s="22"/>
      <c r="E441" s="22"/>
      <c r="F441" s="22"/>
      <c r="G441" s="24" t="str">
        <f aca="false">IF(C441="","",E441-F441)</f>
        <v/>
      </c>
      <c r="H441" s="24" t="str">
        <f aca="false">IF(C441="BUY",-E441,IF(C441="TRIM",G441,""))</f>
        <v/>
      </c>
      <c r="I441" s="25" t="str">
        <f aca="false">IF(C441="BUY",IF(OR(D441="",G441=""),"",G441/D441),IF(C441="TRIM",IF(OR(D441="",E441=""),"",-E441/D441),""))</f>
        <v/>
      </c>
      <c r="J441" s="24" t="str">
        <f aca="false">IF(A441="","",IF(COUNTIF($A$4:A441,A441)=1,INDEX(Chapters!$K$4:$K$203,MATCH(A441,Chapters!$A$4:$A$203,0))+IF(C441="BUY",N(E441),IF(C441="TRIM",-MIN(INDEX(Chapters!$K$4:$K$203,MATCH(A441,Chapters!$A$4:$A$203,0)),ABS(N(I441))*INDEX(Chapters!$H$4:$H$203,MATCH(A441,Chapters!$A$4:$A$203,0))),0)),J440+IF(C441="BUY",N(E441),IF(C441="TRIM",-MIN(J440,ABS(N(I441))*L440),0))))</f>
        <v/>
      </c>
      <c r="K441" s="25" t="str">
        <f aca="false">IF(A441="","",IF(COUNTIF($A$4:A441,A441)=1,INDEX(Chapters!$G$4:$G$203,MATCH(A441,Chapters!$A$4:$A$203,0))+N(I441),K440+N(I441)))</f>
        <v/>
      </c>
      <c r="L441" s="24" t="n">
        <f aca="false">IF(OR(K441="",K441=0),0,J441/K441)</f>
        <v>0</v>
      </c>
      <c r="M441" s="27"/>
    </row>
    <row r="442" customFormat="false" ht="15" hidden="false" customHeight="true" outlineLevel="0" collapsed="false">
      <c r="A442" s="20"/>
      <c r="B442" s="21"/>
      <c r="C442" s="20"/>
      <c r="D442" s="22"/>
      <c r="E442" s="22"/>
      <c r="F442" s="22"/>
      <c r="G442" s="24" t="str">
        <f aca="false">IF(C442="","",E442-F442)</f>
        <v/>
      </c>
      <c r="H442" s="24" t="str">
        <f aca="false">IF(C442="BUY",-E442,IF(C442="TRIM",G442,""))</f>
        <v/>
      </c>
      <c r="I442" s="25" t="str">
        <f aca="false">IF(C442="BUY",IF(OR(D442="",G442=""),"",G442/D442),IF(C442="TRIM",IF(OR(D442="",E442=""),"",-E442/D442),""))</f>
        <v/>
      </c>
      <c r="J442" s="24" t="str">
        <f aca="false">IF(A442="","",IF(COUNTIF($A$4:A442,A442)=1,INDEX(Chapters!$K$4:$K$203,MATCH(A442,Chapters!$A$4:$A$203,0))+IF(C442="BUY",N(E442),IF(C442="TRIM",-MIN(INDEX(Chapters!$K$4:$K$203,MATCH(A442,Chapters!$A$4:$A$203,0)),ABS(N(I442))*INDEX(Chapters!$H$4:$H$203,MATCH(A442,Chapters!$A$4:$A$203,0))),0)),J441+IF(C442="BUY",N(E442),IF(C442="TRIM",-MIN(J441,ABS(N(I442))*L441),0))))</f>
        <v/>
      </c>
      <c r="K442" s="25" t="str">
        <f aca="false">IF(A442="","",IF(COUNTIF($A$4:A442,A442)=1,INDEX(Chapters!$G$4:$G$203,MATCH(A442,Chapters!$A$4:$A$203,0))+N(I442),K441+N(I442)))</f>
        <v/>
      </c>
      <c r="L442" s="24" t="n">
        <f aca="false">IF(OR(K442="",K442=0),0,J442/K442)</f>
        <v>0</v>
      </c>
      <c r="M442" s="27"/>
    </row>
    <row r="443" customFormat="false" ht="15" hidden="false" customHeight="true" outlineLevel="0" collapsed="false">
      <c r="A443" s="20"/>
      <c r="B443" s="21"/>
      <c r="C443" s="20"/>
      <c r="D443" s="22"/>
      <c r="E443" s="22"/>
      <c r="F443" s="22"/>
      <c r="G443" s="24" t="str">
        <f aca="false">IF(C443="","",E443-F443)</f>
        <v/>
      </c>
      <c r="H443" s="24" t="str">
        <f aca="false">IF(C443="BUY",-E443,IF(C443="TRIM",G443,""))</f>
        <v/>
      </c>
      <c r="I443" s="25" t="str">
        <f aca="false">IF(C443="BUY",IF(OR(D443="",G443=""),"",G443/D443),IF(C443="TRIM",IF(OR(D443="",E443=""),"",-E443/D443),""))</f>
        <v/>
      </c>
      <c r="J443" s="24" t="str">
        <f aca="false">IF(A443="","",IF(COUNTIF($A$4:A443,A443)=1,INDEX(Chapters!$K$4:$K$203,MATCH(A443,Chapters!$A$4:$A$203,0))+IF(C443="BUY",N(E443),IF(C443="TRIM",-MIN(INDEX(Chapters!$K$4:$K$203,MATCH(A443,Chapters!$A$4:$A$203,0)),ABS(N(I443))*INDEX(Chapters!$H$4:$H$203,MATCH(A443,Chapters!$A$4:$A$203,0))),0)),J442+IF(C443="BUY",N(E443),IF(C443="TRIM",-MIN(J442,ABS(N(I443))*L442),0))))</f>
        <v/>
      </c>
      <c r="K443" s="25" t="str">
        <f aca="false">IF(A443="","",IF(COUNTIF($A$4:A443,A443)=1,INDEX(Chapters!$G$4:$G$203,MATCH(A443,Chapters!$A$4:$A$203,0))+N(I443),K442+N(I443)))</f>
        <v/>
      </c>
      <c r="L443" s="24" t="n">
        <f aca="false">IF(OR(K443="",K443=0),0,J443/K443)</f>
        <v>0</v>
      </c>
      <c r="M443" s="27"/>
    </row>
    <row r="444" customFormat="false" ht="15" hidden="false" customHeight="true" outlineLevel="0" collapsed="false">
      <c r="A444" s="20"/>
      <c r="B444" s="21"/>
      <c r="C444" s="20"/>
      <c r="D444" s="22"/>
      <c r="E444" s="22"/>
      <c r="F444" s="22"/>
      <c r="G444" s="24" t="str">
        <f aca="false">IF(C444="","",E444-F444)</f>
        <v/>
      </c>
      <c r="H444" s="24" t="str">
        <f aca="false">IF(C444="BUY",-E444,IF(C444="TRIM",G444,""))</f>
        <v/>
      </c>
      <c r="I444" s="25" t="str">
        <f aca="false">IF(C444="BUY",IF(OR(D444="",G444=""),"",G444/D444),IF(C444="TRIM",IF(OR(D444="",E444=""),"",-E444/D444),""))</f>
        <v/>
      </c>
      <c r="J444" s="24" t="str">
        <f aca="false">IF(A444="","",IF(COUNTIF($A$4:A444,A444)=1,INDEX(Chapters!$K$4:$K$203,MATCH(A444,Chapters!$A$4:$A$203,0))+IF(C444="BUY",N(E444),IF(C444="TRIM",-MIN(INDEX(Chapters!$K$4:$K$203,MATCH(A444,Chapters!$A$4:$A$203,0)),ABS(N(I444))*INDEX(Chapters!$H$4:$H$203,MATCH(A444,Chapters!$A$4:$A$203,0))),0)),J443+IF(C444="BUY",N(E444),IF(C444="TRIM",-MIN(J443,ABS(N(I444))*L443),0))))</f>
        <v/>
      </c>
      <c r="K444" s="25" t="str">
        <f aca="false">IF(A444="","",IF(COUNTIF($A$4:A444,A444)=1,INDEX(Chapters!$G$4:$G$203,MATCH(A444,Chapters!$A$4:$A$203,0))+N(I444),K443+N(I444)))</f>
        <v/>
      </c>
      <c r="L444" s="24" t="n">
        <f aca="false">IF(OR(K444="",K444=0),0,J444/K444)</f>
        <v>0</v>
      </c>
      <c r="M444" s="27"/>
    </row>
    <row r="445" customFormat="false" ht="15" hidden="false" customHeight="true" outlineLevel="0" collapsed="false">
      <c r="A445" s="20"/>
      <c r="B445" s="21"/>
      <c r="C445" s="20"/>
      <c r="D445" s="22"/>
      <c r="E445" s="22"/>
      <c r="F445" s="22"/>
      <c r="G445" s="24" t="str">
        <f aca="false">IF(C445="","",E445-F445)</f>
        <v/>
      </c>
      <c r="H445" s="24" t="str">
        <f aca="false">IF(C445="BUY",-E445,IF(C445="TRIM",G445,""))</f>
        <v/>
      </c>
      <c r="I445" s="25" t="str">
        <f aca="false">IF(C445="BUY",IF(OR(D445="",G445=""),"",G445/D445),IF(C445="TRIM",IF(OR(D445="",E445=""),"",-E445/D445),""))</f>
        <v/>
      </c>
      <c r="J445" s="24" t="str">
        <f aca="false">IF(A445="","",IF(COUNTIF($A$4:A445,A445)=1,INDEX(Chapters!$K$4:$K$203,MATCH(A445,Chapters!$A$4:$A$203,0))+IF(C445="BUY",N(E445),IF(C445="TRIM",-MIN(INDEX(Chapters!$K$4:$K$203,MATCH(A445,Chapters!$A$4:$A$203,0)),ABS(N(I445))*INDEX(Chapters!$H$4:$H$203,MATCH(A445,Chapters!$A$4:$A$203,0))),0)),J444+IF(C445="BUY",N(E445),IF(C445="TRIM",-MIN(J444,ABS(N(I445))*L444),0))))</f>
        <v/>
      </c>
      <c r="K445" s="25" t="str">
        <f aca="false">IF(A445="","",IF(COUNTIF($A$4:A445,A445)=1,INDEX(Chapters!$G$4:$G$203,MATCH(A445,Chapters!$A$4:$A$203,0))+N(I445),K444+N(I445)))</f>
        <v/>
      </c>
      <c r="L445" s="24" t="n">
        <f aca="false">IF(OR(K445="",K445=0),0,J445/K445)</f>
        <v>0</v>
      </c>
      <c r="M445" s="27"/>
    </row>
    <row r="446" customFormat="false" ht="15" hidden="false" customHeight="true" outlineLevel="0" collapsed="false">
      <c r="A446" s="20"/>
      <c r="B446" s="21"/>
      <c r="C446" s="20"/>
      <c r="D446" s="22"/>
      <c r="E446" s="22"/>
      <c r="F446" s="22"/>
      <c r="G446" s="24" t="str">
        <f aca="false">IF(C446="","",E446-F446)</f>
        <v/>
      </c>
      <c r="H446" s="24" t="str">
        <f aca="false">IF(C446="BUY",-E446,IF(C446="TRIM",G446,""))</f>
        <v/>
      </c>
      <c r="I446" s="25" t="str">
        <f aca="false">IF(C446="BUY",IF(OR(D446="",G446=""),"",G446/D446),IF(C446="TRIM",IF(OR(D446="",E446=""),"",-E446/D446),""))</f>
        <v/>
      </c>
      <c r="J446" s="24" t="str">
        <f aca="false">IF(A446="","",IF(COUNTIF($A$4:A446,A446)=1,INDEX(Chapters!$K$4:$K$203,MATCH(A446,Chapters!$A$4:$A$203,0))+IF(C446="BUY",N(E446),IF(C446="TRIM",-MIN(INDEX(Chapters!$K$4:$K$203,MATCH(A446,Chapters!$A$4:$A$203,0)),ABS(N(I446))*INDEX(Chapters!$H$4:$H$203,MATCH(A446,Chapters!$A$4:$A$203,0))),0)),J445+IF(C446="BUY",N(E446),IF(C446="TRIM",-MIN(J445,ABS(N(I446))*L445),0))))</f>
        <v/>
      </c>
      <c r="K446" s="25" t="str">
        <f aca="false">IF(A446="","",IF(COUNTIF($A$4:A446,A446)=1,INDEX(Chapters!$G$4:$G$203,MATCH(A446,Chapters!$A$4:$A$203,0))+N(I446),K445+N(I446)))</f>
        <v/>
      </c>
      <c r="L446" s="24" t="n">
        <f aca="false">IF(OR(K446="",K446=0),0,J446/K446)</f>
        <v>0</v>
      </c>
      <c r="M446" s="27"/>
    </row>
    <row r="447" customFormat="false" ht="15" hidden="false" customHeight="true" outlineLevel="0" collapsed="false">
      <c r="A447" s="20"/>
      <c r="B447" s="21"/>
      <c r="C447" s="20"/>
      <c r="D447" s="22"/>
      <c r="E447" s="22"/>
      <c r="F447" s="22"/>
      <c r="G447" s="24" t="str">
        <f aca="false">IF(C447="","",E447-F447)</f>
        <v/>
      </c>
      <c r="H447" s="24" t="str">
        <f aca="false">IF(C447="BUY",-E447,IF(C447="TRIM",G447,""))</f>
        <v/>
      </c>
      <c r="I447" s="25" t="str">
        <f aca="false">IF(C447="BUY",IF(OR(D447="",G447=""),"",G447/D447),IF(C447="TRIM",IF(OR(D447="",E447=""),"",-E447/D447),""))</f>
        <v/>
      </c>
      <c r="J447" s="24" t="str">
        <f aca="false">IF(A447="","",IF(COUNTIF($A$4:A447,A447)=1,INDEX(Chapters!$K$4:$K$203,MATCH(A447,Chapters!$A$4:$A$203,0))+IF(C447="BUY",N(E447),IF(C447="TRIM",-MIN(INDEX(Chapters!$K$4:$K$203,MATCH(A447,Chapters!$A$4:$A$203,0)),ABS(N(I447))*INDEX(Chapters!$H$4:$H$203,MATCH(A447,Chapters!$A$4:$A$203,0))),0)),J446+IF(C447="BUY",N(E447),IF(C447="TRIM",-MIN(J446,ABS(N(I447))*L446),0))))</f>
        <v/>
      </c>
      <c r="K447" s="25" t="str">
        <f aca="false">IF(A447="","",IF(COUNTIF($A$4:A447,A447)=1,INDEX(Chapters!$G$4:$G$203,MATCH(A447,Chapters!$A$4:$A$203,0))+N(I447),K446+N(I447)))</f>
        <v/>
      </c>
      <c r="L447" s="24" t="n">
        <f aca="false">IF(OR(K447="",K447=0),0,J447/K447)</f>
        <v>0</v>
      </c>
      <c r="M447" s="27"/>
    </row>
    <row r="448" customFormat="false" ht="15" hidden="false" customHeight="true" outlineLevel="0" collapsed="false">
      <c r="A448" s="20"/>
      <c r="B448" s="21"/>
      <c r="C448" s="20"/>
      <c r="D448" s="22"/>
      <c r="E448" s="22"/>
      <c r="F448" s="22"/>
      <c r="G448" s="24" t="str">
        <f aca="false">IF(C448="","",E448-F448)</f>
        <v/>
      </c>
      <c r="H448" s="24" t="str">
        <f aca="false">IF(C448="BUY",-E448,IF(C448="TRIM",G448,""))</f>
        <v/>
      </c>
      <c r="I448" s="25" t="str">
        <f aca="false">IF(C448="BUY",IF(OR(D448="",G448=""),"",G448/D448),IF(C448="TRIM",IF(OR(D448="",E448=""),"",-E448/D448),""))</f>
        <v/>
      </c>
      <c r="J448" s="24" t="str">
        <f aca="false">IF(A448="","",IF(COUNTIF($A$4:A448,A448)=1,INDEX(Chapters!$K$4:$K$203,MATCH(A448,Chapters!$A$4:$A$203,0))+IF(C448="BUY",N(E448),IF(C448="TRIM",-MIN(INDEX(Chapters!$K$4:$K$203,MATCH(A448,Chapters!$A$4:$A$203,0)),ABS(N(I448))*INDEX(Chapters!$H$4:$H$203,MATCH(A448,Chapters!$A$4:$A$203,0))),0)),J447+IF(C448="BUY",N(E448),IF(C448="TRIM",-MIN(J447,ABS(N(I448))*L447),0))))</f>
        <v/>
      </c>
      <c r="K448" s="25" t="str">
        <f aca="false">IF(A448="","",IF(COUNTIF($A$4:A448,A448)=1,INDEX(Chapters!$G$4:$G$203,MATCH(A448,Chapters!$A$4:$A$203,0))+N(I448),K447+N(I448)))</f>
        <v/>
      </c>
      <c r="L448" s="24" t="n">
        <f aca="false">IF(OR(K448="",K448=0),0,J448/K448)</f>
        <v>0</v>
      </c>
      <c r="M448" s="27"/>
    </row>
    <row r="449" customFormat="false" ht="15" hidden="false" customHeight="true" outlineLevel="0" collapsed="false">
      <c r="A449" s="20"/>
      <c r="B449" s="21"/>
      <c r="C449" s="20"/>
      <c r="D449" s="22"/>
      <c r="E449" s="22"/>
      <c r="F449" s="22"/>
      <c r="G449" s="24" t="str">
        <f aca="false">IF(C449="","",E449-F449)</f>
        <v/>
      </c>
      <c r="H449" s="24" t="str">
        <f aca="false">IF(C449="BUY",-E449,IF(C449="TRIM",G449,""))</f>
        <v/>
      </c>
      <c r="I449" s="25" t="str">
        <f aca="false">IF(C449="BUY",IF(OR(D449="",G449=""),"",G449/D449),IF(C449="TRIM",IF(OR(D449="",E449=""),"",-E449/D449),""))</f>
        <v/>
      </c>
      <c r="J449" s="24" t="str">
        <f aca="false">IF(A449="","",IF(COUNTIF($A$4:A449,A449)=1,INDEX(Chapters!$K$4:$K$203,MATCH(A449,Chapters!$A$4:$A$203,0))+IF(C449="BUY",N(E449),IF(C449="TRIM",-MIN(INDEX(Chapters!$K$4:$K$203,MATCH(A449,Chapters!$A$4:$A$203,0)),ABS(N(I449))*INDEX(Chapters!$H$4:$H$203,MATCH(A449,Chapters!$A$4:$A$203,0))),0)),J448+IF(C449="BUY",N(E449),IF(C449="TRIM",-MIN(J448,ABS(N(I449))*L448),0))))</f>
        <v/>
      </c>
      <c r="K449" s="25" t="str">
        <f aca="false">IF(A449="","",IF(COUNTIF($A$4:A449,A449)=1,INDEX(Chapters!$G$4:$G$203,MATCH(A449,Chapters!$A$4:$A$203,0))+N(I449),K448+N(I449)))</f>
        <v/>
      </c>
      <c r="L449" s="24" t="n">
        <f aca="false">IF(OR(K449="",K449=0),0,J449/K449)</f>
        <v>0</v>
      </c>
      <c r="M449" s="27"/>
    </row>
    <row r="450" customFormat="false" ht="15" hidden="false" customHeight="true" outlineLevel="0" collapsed="false">
      <c r="A450" s="20"/>
      <c r="B450" s="21"/>
      <c r="C450" s="20"/>
      <c r="D450" s="22"/>
      <c r="E450" s="22"/>
      <c r="F450" s="22"/>
      <c r="G450" s="24" t="str">
        <f aca="false">IF(C450="","",E450-F450)</f>
        <v/>
      </c>
      <c r="H450" s="24" t="str">
        <f aca="false">IF(C450="BUY",-E450,IF(C450="TRIM",G450,""))</f>
        <v/>
      </c>
      <c r="I450" s="25" t="str">
        <f aca="false">IF(C450="BUY",IF(OR(D450="",G450=""),"",G450/D450),IF(C450="TRIM",IF(OR(D450="",E450=""),"",-E450/D450),""))</f>
        <v/>
      </c>
      <c r="J450" s="24" t="str">
        <f aca="false">IF(A450="","",IF(COUNTIF($A$4:A450,A450)=1,INDEX(Chapters!$K$4:$K$203,MATCH(A450,Chapters!$A$4:$A$203,0))+IF(C450="BUY",N(E450),IF(C450="TRIM",-MIN(INDEX(Chapters!$K$4:$K$203,MATCH(A450,Chapters!$A$4:$A$203,0)),ABS(N(I450))*INDEX(Chapters!$H$4:$H$203,MATCH(A450,Chapters!$A$4:$A$203,0))),0)),J449+IF(C450="BUY",N(E450),IF(C450="TRIM",-MIN(J449,ABS(N(I450))*L449),0))))</f>
        <v/>
      </c>
      <c r="K450" s="25" t="str">
        <f aca="false">IF(A450="","",IF(COUNTIF($A$4:A450,A450)=1,INDEX(Chapters!$G$4:$G$203,MATCH(A450,Chapters!$A$4:$A$203,0))+N(I450),K449+N(I450)))</f>
        <v/>
      </c>
      <c r="L450" s="24" t="n">
        <f aca="false">IF(OR(K450="",K450=0),0,J450/K450)</f>
        <v>0</v>
      </c>
      <c r="M450" s="27"/>
    </row>
    <row r="451" customFormat="false" ht="15" hidden="false" customHeight="true" outlineLevel="0" collapsed="false">
      <c r="A451" s="20"/>
      <c r="B451" s="21"/>
      <c r="C451" s="20"/>
      <c r="D451" s="22"/>
      <c r="E451" s="22"/>
      <c r="F451" s="22"/>
      <c r="G451" s="24" t="str">
        <f aca="false">IF(C451="","",E451-F451)</f>
        <v/>
      </c>
      <c r="H451" s="24" t="str">
        <f aca="false">IF(C451="BUY",-E451,IF(C451="TRIM",G451,""))</f>
        <v/>
      </c>
      <c r="I451" s="25" t="str">
        <f aca="false">IF(C451="BUY",IF(OR(D451="",G451=""),"",G451/D451),IF(C451="TRIM",IF(OR(D451="",E451=""),"",-E451/D451),""))</f>
        <v/>
      </c>
      <c r="J451" s="24" t="str">
        <f aca="false">IF(A451="","",IF(COUNTIF($A$4:A451,A451)=1,INDEX(Chapters!$K$4:$K$203,MATCH(A451,Chapters!$A$4:$A$203,0))+IF(C451="BUY",N(E451),IF(C451="TRIM",-MIN(INDEX(Chapters!$K$4:$K$203,MATCH(A451,Chapters!$A$4:$A$203,0)),ABS(N(I451))*INDEX(Chapters!$H$4:$H$203,MATCH(A451,Chapters!$A$4:$A$203,0))),0)),J450+IF(C451="BUY",N(E451),IF(C451="TRIM",-MIN(J450,ABS(N(I451))*L450),0))))</f>
        <v/>
      </c>
      <c r="K451" s="25" t="str">
        <f aca="false">IF(A451="","",IF(COUNTIF($A$4:A451,A451)=1,INDEX(Chapters!$G$4:$G$203,MATCH(A451,Chapters!$A$4:$A$203,0))+N(I451),K450+N(I451)))</f>
        <v/>
      </c>
      <c r="L451" s="24" t="n">
        <f aca="false">IF(OR(K451="",K451=0),0,J451/K451)</f>
        <v>0</v>
      </c>
      <c r="M451" s="27"/>
    </row>
    <row r="452" customFormat="false" ht="15" hidden="false" customHeight="true" outlineLevel="0" collapsed="false">
      <c r="A452" s="20"/>
      <c r="B452" s="21"/>
      <c r="C452" s="20"/>
      <c r="D452" s="22"/>
      <c r="E452" s="22"/>
      <c r="F452" s="22"/>
      <c r="G452" s="24" t="str">
        <f aca="false">IF(C452="","",E452-F452)</f>
        <v/>
      </c>
      <c r="H452" s="24" t="str">
        <f aca="false">IF(C452="BUY",-E452,IF(C452="TRIM",G452,""))</f>
        <v/>
      </c>
      <c r="I452" s="25" t="str">
        <f aca="false">IF(C452="BUY",IF(OR(D452="",G452=""),"",G452/D452),IF(C452="TRIM",IF(OR(D452="",E452=""),"",-E452/D452),""))</f>
        <v/>
      </c>
      <c r="J452" s="24" t="str">
        <f aca="false">IF(A452="","",IF(COUNTIF($A$4:A452,A452)=1,INDEX(Chapters!$K$4:$K$203,MATCH(A452,Chapters!$A$4:$A$203,0))+IF(C452="BUY",N(E452),IF(C452="TRIM",-MIN(INDEX(Chapters!$K$4:$K$203,MATCH(A452,Chapters!$A$4:$A$203,0)),ABS(N(I452))*INDEX(Chapters!$H$4:$H$203,MATCH(A452,Chapters!$A$4:$A$203,0))),0)),J451+IF(C452="BUY",N(E452),IF(C452="TRIM",-MIN(J451,ABS(N(I452))*L451),0))))</f>
        <v/>
      </c>
      <c r="K452" s="25" t="str">
        <f aca="false">IF(A452="","",IF(COUNTIF($A$4:A452,A452)=1,INDEX(Chapters!$G$4:$G$203,MATCH(A452,Chapters!$A$4:$A$203,0))+N(I452),K451+N(I452)))</f>
        <v/>
      </c>
      <c r="L452" s="24" t="n">
        <f aca="false">IF(OR(K452="",K452=0),0,J452/K452)</f>
        <v>0</v>
      </c>
      <c r="M452" s="27"/>
    </row>
    <row r="453" customFormat="false" ht="15" hidden="false" customHeight="true" outlineLevel="0" collapsed="false">
      <c r="A453" s="20"/>
      <c r="B453" s="21"/>
      <c r="C453" s="20"/>
      <c r="D453" s="22"/>
      <c r="E453" s="22"/>
      <c r="F453" s="22"/>
      <c r="G453" s="24" t="str">
        <f aca="false">IF(C453="","",E453-F453)</f>
        <v/>
      </c>
      <c r="H453" s="24" t="str">
        <f aca="false">IF(C453="BUY",-E453,IF(C453="TRIM",G453,""))</f>
        <v/>
      </c>
      <c r="I453" s="25" t="str">
        <f aca="false">IF(C453="BUY",IF(OR(D453="",G453=""),"",G453/D453),IF(C453="TRIM",IF(OR(D453="",E453=""),"",-E453/D453),""))</f>
        <v/>
      </c>
      <c r="J453" s="24" t="str">
        <f aca="false">IF(A453="","",IF(COUNTIF($A$4:A453,A453)=1,INDEX(Chapters!$K$4:$K$203,MATCH(A453,Chapters!$A$4:$A$203,0))+IF(C453="BUY",N(E453),IF(C453="TRIM",-MIN(INDEX(Chapters!$K$4:$K$203,MATCH(A453,Chapters!$A$4:$A$203,0)),ABS(N(I453))*INDEX(Chapters!$H$4:$H$203,MATCH(A453,Chapters!$A$4:$A$203,0))),0)),J452+IF(C453="BUY",N(E453),IF(C453="TRIM",-MIN(J452,ABS(N(I453))*L452),0))))</f>
        <v/>
      </c>
      <c r="K453" s="25" t="str">
        <f aca="false">IF(A453="","",IF(COUNTIF($A$4:A453,A453)=1,INDEX(Chapters!$G$4:$G$203,MATCH(A453,Chapters!$A$4:$A$203,0))+N(I453),K452+N(I453)))</f>
        <v/>
      </c>
      <c r="L453" s="24" t="n">
        <f aca="false">IF(OR(K453="",K453=0),0,J453/K453)</f>
        <v>0</v>
      </c>
      <c r="M453" s="27"/>
    </row>
    <row r="454" customFormat="false" ht="15" hidden="false" customHeight="true" outlineLevel="0" collapsed="false">
      <c r="A454" s="20"/>
      <c r="B454" s="21"/>
      <c r="C454" s="20"/>
      <c r="D454" s="22"/>
      <c r="E454" s="22"/>
      <c r="F454" s="22"/>
      <c r="G454" s="24" t="str">
        <f aca="false">IF(C454="","",E454-F454)</f>
        <v/>
      </c>
      <c r="H454" s="24" t="str">
        <f aca="false">IF(C454="BUY",-E454,IF(C454="TRIM",G454,""))</f>
        <v/>
      </c>
      <c r="I454" s="25" t="str">
        <f aca="false">IF(C454="BUY",IF(OR(D454="",G454=""),"",G454/D454),IF(C454="TRIM",IF(OR(D454="",E454=""),"",-E454/D454),""))</f>
        <v/>
      </c>
      <c r="J454" s="24" t="str">
        <f aca="false">IF(A454="","",IF(COUNTIF($A$4:A454,A454)=1,INDEX(Chapters!$K$4:$K$203,MATCH(A454,Chapters!$A$4:$A$203,0))+IF(C454="BUY",N(E454),IF(C454="TRIM",-MIN(INDEX(Chapters!$K$4:$K$203,MATCH(A454,Chapters!$A$4:$A$203,0)),ABS(N(I454))*INDEX(Chapters!$H$4:$H$203,MATCH(A454,Chapters!$A$4:$A$203,0))),0)),J453+IF(C454="BUY",N(E454),IF(C454="TRIM",-MIN(J453,ABS(N(I454))*L453),0))))</f>
        <v/>
      </c>
      <c r="K454" s="25" t="str">
        <f aca="false">IF(A454="","",IF(COUNTIF($A$4:A454,A454)=1,INDEX(Chapters!$G$4:$G$203,MATCH(A454,Chapters!$A$4:$A$203,0))+N(I454),K453+N(I454)))</f>
        <v/>
      </c>
      <c r="L454" s="24" t="n">
        <f aca="false">IF(OR(K454="",K454=0),0,J454/K454)</f>
        <v>0</v>
      </c>
      <c r="M454" s="27"/>
    </row>
    <row r="455" customFormat="false" ht="15" hidden="false" customHeight="true" outlineLevel="0" collapsed="false">
      <c r="A455" s="20"/>
      <c r="B455" s="21"/>
      <c r="C455" s="20"/>
      <c r="D455" s="22"/>
      <c r="E455" s="22"/>
      <c r="F455" s="22"/>
      <c r="G455" s="24" t="str">
        <f aca="false">IF(C455="","",E455-F455)</f>
        <v/>
      </c>
      <c r="H455" s="24" t="str">
        <f aca="false">IF(C455="BUY",-E455,IF(C455="TRIM",G455,""))</f>
        <v/>
      </c>
      <c r="I455" s="25" t="str">
        <f aca="false">IF(C455="BUY",IF(OR(D455="",G455=""),"",G455/D455),IF(C455="TRIM",IF(OR(D455="",E455=""),"",-E455/D455),""))</f>
        <v/>
      </c>
      <c r="J455" s="24" t="str">
        <f aca="false">IF(A455="","",IF(COUNTIF($A$4:A455,A455)=1,INDEX(Chapters!$K$4:$K$203,MATCH(A455,Chapters!$A$4:$A$203,0))+IF(C455="BUY",N(E455),IF(C455="TRIM",-MIN(INDEX(Chapters!$K$4:$K$203,MATCH(A455,Chapters!$A$4:$A$203,0)),ABS(N(I455))*INDEX(Chapters!$H$4:$H$203,MATCH(A455,Chapters!$A$4:$A$203,0))),0)),J454+IF(C455="BUY",N(E455),IF(C455="TRIM",-MIN(J454,ABS(N(I455))*L454),0))))</f>
        <v/>
      </c>
      <c r="K455" s="25" t="str">
        <f aca="false">IF(A455="","",IF(COUNTIF($A$4:A455,A455)=1,INDEX(Chapters!$G$4:$G$203,MATCH(A455,Chapters!$A$4:$A$203,0))+N(I455),K454+N(I455)))</f>
        <v/>
      </c>
      <c r="L455" s="24" t="n">
        <f aca="false">IF(OR(K455="",K455=0),0,J455/K455)</f>
        <v>0</v>
      </c>
      <c r="M455" s="27"/>
    </row>
    <row r="456" customFormat="false" ht="15" hidden="false" customHeight="true" outlineLevel="0" collapsed="false">
      <c r="A456" s="20"/>
      <c r="B456" s="21"/>
      <c r="C456" s="20"/>
      <c r="D456" s="22"/>
      <c r="E456" s="22"/>
      <c r="F456" s="22"/>
      <c r="G456" s="24" t="str">
        <f aca="false">IF(C456="","",E456-F456)</f>
        <v/>
      </c>
      <c r="H456" s="24" t="str">
        <f aca="false">IF(C456="BUY",-E456,IF(C456="TRIM",G456,""))</f>
        <v/>
      </c>
      <c r="I456" s="25" t="str">
        <f aca="false">IF(C456="BUY",IF(OR(D456="",G456=""),"",G456/D456),IF(C456="TRIM",IF(OR(D456="",E456=""),"",-E456/D456),""))</f>
        <v/>
      </c>
      <c r="J456" s="24" t="str">
        <f aca="false">IF(A456="","",IF(COUNTIF($A$4:A456,A456)=1,INDEX(Chapters!$K$4:$K$203,MATCH(A456,Chapters!$A$4:$A$203,0))+IF(C456="BUY",N(E456),IF(C456="TRIM",-MIN(INDEX(Chapters!$K$4:$K$203,MATCH(A456,Chapters!$A$4:$A$203,0)),ABS(N(I456))*INDEX(Chapters!$H$4:$H$203,MATCH(A456,Chapters!$A$4:$A$203,0))),0)),J455+IF(C456="BUY",N(E456),IF(C456="TRIM",-MIN(J455,ABS(N(I456))*L455),0))))</f>
        <v/>
      </c>
      <c r="K456" s="25" t="str">
        <f aca="false">IF(A456="","",IF(COUNTIF($A$4:A456,A456)=1,INDEX(Chapters!$G$4:$G$203,MATCH(A456,Chapters!$A$4:$A$203,0))+N(I456),K455+N(I456)))</f>
        <v/>
      </c>
      <c r="L456" s="24" t="n">
        <f aca="false">IF(OR(K456="",K456=0),0,J456/K456)</f>
        <v>0</v>
      </c>
      <c r="M456" s="27"/>
    </row>
    <row r="457" customFormat="false" ht="15" hidden="false" customHeight="true" outlineLevel="0" collapsed="false">
      <c r="A457" s="20"/>
      <c r="B457" s="21"/>
      <c r="C457" s="20"/>
      <c r="D457" s="22"/>
      <c r="E457" s="22"/>
      <c r="F457" s="22"/>
      <c r="G457" s="24" t="str">
        <f aca="false">IF(C457="","",E457-F457)</f>
        <v/>
      </c>
      <c r="H457" s="24" t="str">
        <f aca="false">IF(C457="BUY",-E457,IF(C457="TRIM",G457,""))</f>
        <v/>
      </c>
      <c r="I457" s="25" t="str">
        <f aca="false">IF(C457="BUY",IF(OR(D457="",G457=""),"",G457/D457),IF(C457="TRIM",IF(OR(D457="",E457=""),"",-E457/D457),""))</f>
        <v/>
      </c>
      <c r="J457" s="24" t="str">
        <f aca="false">IF(A457="","",IF(COUNTIF($A$4:A457,A457)=1,INDEX(Chapters!$K$4:$K$203,MATCH(A457,Chapters!$A$4:$A$203,0))+IF(C457="BUY",N(E457),IF(C457="TRIM",-MIN(INDEX(Chapters!$K$4:$K$203,MATCH(A457,Chapters!$A$4:$A$203,0)),ABS(N(I457))*INDEX(Chapters!$H$4:$H$203,MATCH(A457,Chapters!$A$4:$A$203,0))),0)),J456+IF(C457="BUY",N(E457),IF(C457="TRIM",-MIN(J456,ABS(N(I457))*L456),0))))</f>
        <v/>
      </c>
      <c r="K457" s="25" t="str">
        <f aca="false">IF(A457="","",IF(COUNTIF($A$4:A457,A457)=1,INDEX(Chapters!$G$4:$G$203,MATCH(A457,Chapters!$A$4:$A$203,0))+N(I457),K456+N(I457)))</f>
        <v/>
      </c>
      <c r="L457" s="24" t="n">
        <f aca="false">IF(OR(K457="",K457=0),0,J457/K457)</f>
        <v>0</v>
      </c>
      <c r="M457" s="27"/>
    </row>
    <row r="458" customFormat="false" ht="15" hidden="false" customHeight="true" outlineLevel="0" collapsed="false">
      <c r="A458" s="20"/>
      <c r="B458" s="21"/>
      <c r="C458" s="20"/>
      <c r="D458" s="22"/>
      <c r="E458" s="22"/>
      <c r="F458" s="22"/>
      <c r="G458" s="24" t="str">
        <f aca="false">IF(C458="","",E458-F458)</f>
        <v/>
      </c>
      <c r="H458" s="24" t="str">
        <f aca="false">IF(C458="BUY",-E458,IF(C458="TRIM",G458,""))</f>
        <v/>
      </c>
      <c r="I458" s="25" t="str">
        <f aca="false">IF(C458="BUY",IF(OR(D458="",G458=""),"",G458/D458),IF(C458="TRIM",IF(OR(D458="",E458=""),"",-E458/D458),""))</f>
        <v/>
      </c>
      <c r="J458" s="24" t="str">
        <f aca="false">IF(A458="","",IF(COUNTIF($A$4:A458,A458)=1,INDEX(Chapters!$K$4:$K$203,MATCH(A458,Chapters!$A$4:$A$203,0))+IF(C458="BUY",N(E458),IF(C458="TRIM",-MIN(INDEX(Chapters!$K$4:$K$203,MATCH(A458,Chapters!$A$4:$A$203,0)),ABS(N(I458))*INDEX(Chapters!$H$4:$H$203,MATCH(A458,Chapters!$A$4:$A$203,0))),0)),J457+IF(C458="BUY",N(E458),IF(C458="TRIM",-MIN(J457,ABS(N(I458))*L457),0))))</f>
        <v/>
      </c>
      <c r="K458" s="25" t="str">
        <f aca="false">IF(A458="","",IF(COUNTIF($A$4:A458,A458)=1,INDEX(Chapters!$G$4:$G$203,MATCH(A458,Chapters!$A$4:$A$203,0))+N(I458),K457+N(I458)))</f>
        <v/>
      </c>
      <c r="L458" s="24" t="n">
        <f aca="false">IF(OR(K458="",K458=0),0,J458/K458)</f>
        <v>0</v>
      </c>
      <c r="M458" s="27"/>
    </row>
    <row r="459" customFormat="false" ht="15" hidden="false" customHeight="true" outlineLevel="0" collapsed="false">
      <c r="A459" s="20"/>
      <c r="B459" s="21"/>
      <c r="C459" s="20"/>
      <c r="D459" s="22"/>
      <c r="E459" s="22"/>
      <c r="F459" s="22"/>
      <c r="G459" s="24" t="str">
        <f aca="false">IF(C459="","",E459-F459)</f>
        <v/>
      </c>
      <c r="H459" s="24" t="str">
        <f aca="false">IF(C459="BUY",-E459,IF(C459="TRIM",G459,""))</f>
        <v/>
      </c>
      <c r="I459" s="25" t="str">
        <f aca="false">IF(C459="BUY",IF(OR(D459="",G459=""),"",G459/D459),IF(C459="TRIM",IF(OR(D459="",E459=""),"",-E459/D459),""))</f>
        <v/>
      </c>
      <c r="J459" s="24" t="str">
        <f aca="false">IF(A459="","",IF(COUNTIF($A$4:A459,A459)=1,INDEX(Chapters!$K$4:$K$203,MATCH(A459,Chapters!$A$4:$A$203,0))+IF(C459="BUY",N(E459),IF(C459="TRIM",-MIN(INDEX(Chapters!$K$4:$K$203,MATCH(A459,Chapters!$A$4:$A$203,0)),ABS(N(I459))*INDEX(Chapters!$H$4:$H$203,MATCH(A459,Chapters!$A$4:$A$203,0))),0)),J458+IF(C459="BUY",N(E459),IF(C459="TRIM",-MIN(J458,ABS(N(I459))*L458),0))))</f>
        <v/>
      </c>
      <c r="K459" s="25" t="str">
        <f aca="false">IF(A459="","",IF(COUNTIF($A$4:A459,A459)=1,INDEX(Chapters!$G$4:$G$203,MATCH(A459,Chapters!$A$4:$A$203,0))+N(I459),K458+N(I459)))</f>
        <v/>
      </c>
      <c r="L459" s="24" t="n">
        <f aca="false">IF(OR(K459="",K459=0),0,J459/K459)</f>
        <v>0</v>
      </c>
      <c r="M459" s="27"/>
    </row>
    <row r="460" customFormat="false" ht="15" hidden="false" customHeight="true" outlineLevel="0" collapsed="false">
      <c r="A460" s="20"/>
      <c r="B460" s="21"/>
      <c r="C460" s="20"/>
      <c r="D460" s="22"/>
      <c r="E460" s="22"/>
      <c r="F460" s="22"/>
      <c r="G460" s="24" t="str">
        <f aca="false">IF(C460="","",E460-F460)</f>
        <v/>
      </c>
      <c r="H460" s="24" t="str">
        <f aca="false">IF(C460="BUY",-E460,IF(C460="TRIM",G460,""))</f>
        <v/>
      </c>
      <c r="I460" s="25" t="str">
        <f aca="false">IF(C460="BUY",IF(OR(D460="",G460=""),"",G460/D460),IF(C460="TRIM",IF(OR(D460="",E460=""),"",-E460/D460),""))</f>
        <v/>
      </c>
      <c r="J460" s="24" t="str">
        <f aca="false">IF(A460="","",IF(COUNTIF($A$4:A460,A460)=1,INDEX(Chapters!$K$4:$K$203,MATCH(A460,Chapters!$A$4:$A$203,0))+IF(C460="BUY",N(E460),IF(C460="TRIM",-MIN(INDEX(Chapters!$K$4:$K$203,MATCH(A460,Chapters!$A$4:$A$203,0)),ABS(N(I460))*INDEX(Chapters!$H$4:$H$203,MATCH(A460,Chapters!$A$4:$A$203,0))),0)),J459+IF(C460="BUY",N(E460),IF(C460="TRIM",-MIN(J459,ABS(N(I460))*L459),0))))</f>
        <v/>
      </c>
      <c r="K460" s="25" t="str">
        <f aca="false">IF(A460="","",IF(COUNTIF($A$4:A460,A460)=1,INDEX(Chapters!$G$4:$G$203,MATCH(A460,Chapters!$A$4:$A$203,0))+N(I460),K459+N(I460)))</f>
        <v/>
      </c>
      <c r="L460" s="24" t="n">
        <f aca="false">IF(OR(K460="",K460=0),0,J460/K460)</f>
        <v>0</v>
      </c>
      <c r="M460" s="27"/>
    </row>
    <row r="461" customFormat="false" ht="15" hidden="false" customHeight="true" outlineLevel="0" collapsed="false">
      <c r="A461" s="20"/>
      <c r="B461" s="21"/>
      <c r="C461" s="20"/>
      <c r="D461" s="22"/>
      <c r="E461" s="22"/>
      <c r="F461" s="22"/>
      <c r="G461" s="24" t="str">
        <f aca="false">IF(C461="","",E461-F461)</f>
        <v/>
      </c>
      <c r="H461" s="24" t="str">
        <f aca="false">IF(C461="BUY",-E461,IF(C461="TRIM",G461,""))</f>
        <v/>
      </c>
      <c r="I461" s="25" t="str">
        <f aca="false">IF(C461="BUY",IF(OR(D461="",G461=""),"",G461/D461),IF(C461="TRIM",IF(OR(D461="",E461=""),"",-E461/D461),""))</f>
        <v/>
      </c>
      <c r="J461" s="24" t="str">
        <f aca="false">IF(A461="","",IF(COUNTIF($A$4:A461,A461)=1,INDEX(Chapters!$K$4:$K$203,MATCH(A461,Chapters!$A$4:$A$203,0))+IF(C461="BUY",N(E461),IF(C461="TRIM",-MIN(INDEX(Chapters!$K$4:$K$203,MATCH(A461,Chapters!$A$4:$A$203,0)),ABS(N(I461))*INDEX(Chapters!$H$4:$H$203,MATCH(A461,Chapters!$A$4:$A$203,0))),0)),J460+IF(C461="BUY",N(E461),IF(C461="TRIM",-MIN(J460,ABS(N(I461))*L460),0))))</f>
        <v/>
      </c>
      <c r="K461" s="25" t="str">
        <f aca="false">IF(A461="","",IF(COUNTIF($A$4:A461,A461)=1,INDEX(Chapters!$G$4:$G$203,MATCH(A461,Chapters!$A$4:$A$203,0))+N(I461),K460+N(I461)))</f>
        <v/>
      </c>
      <c r="L461" s="24" t="n">
        <f aca="false">IF(OR(K461="",K461=0),0,J461/K461)</f>
        <v>0</v>
      </c>
      <c r="M461" s="27"/>
    </row>
    <row r="462" customFormat="false" ht="15" hidden="false" customHeight="true" outlineLevel="0" collapsed="false">
      <c r="A462" s="20"/>
      <c r="B462" s="21"/>
      <c r="C462" s="20"/>
      <c r="D462" s="22"/>
      <c r="E462" s="22"/>
      <c r="F462" s="22"/>
      <c r="G462" s="24" t="str">
        <f aca="false">IF(C462="","",E462-F462)</f>
        <v/>
      </c>
      <c r="H462" s="24" t="str">
        <f aca="false">IF(C462="BUY",-E462,IF(C462="TRIM",G462,""))</f>
        <v/>
      </c>
      <c r="I462" s="25" t="str">
        <f aca="false">IF(C462="BUY",IF(OR(D462="",G462=""),"",G462/D462),IF(C462="TRIM",IF(OR(D462="",E462=""),"",-E462/D462),""))</f>
        <v/>
      </c>
      <c r="J462" s="24" t="str">
        <f aca="false">IF(A462="","",IF(COUNTIF($A$4:A462,A462)=1,INDEX(Chapters!$K$4:$K$203,MATCH(A462,Chapters!$A$4:$A$203,0))+IF(C462="BUY",N(E462),IF(C462="TRIM",-MIN(INDEX(Chapters!$K$4:$K$203,MATCH(A462,Chapters!$A$4:$A$203,0)),ABS(N(I462))*INDEX(Chapters!$H$4:$H$203,MATCH(A462,Chapters!$A$4:$A$203,0))),0)),J461+IF(C462="BUY",N(E462),IF(C462="TRIM",-MIN(J461,ABS(N(I462))*L461),0))))</f>
        <v/>
      </c>
      <c r="K462" s="25" t="str">
        <f aca="false">IF(A462="","",IF(COUNTIF($A$4:A462,A462)=1,INDEX(Chapters!$G$4:$G$203,MATCH(A462,Chapters!$A$4:$A$203,0))+N(I462),K461+N(I462)))</f>
        <v/>
      </c>
      <c r="L462" s="24" t="n">
        <f aca="false">IF(OR(K462="",K462=0),0,J462/K462)</f>
        <v>0</v>
      </c>
      <c r="M462" s="27"/>
    </row>
    <row r="463" customFormat="false" ht="15" hidden="false" customHeight="true" outlineLevel="0" collapsed="false">
      <c r="A463" s="20"/>
      <c r="B463" s="21"/>
      <c r="C463" s="20"/>
      <c r="D463" s="22"/>
      <c r="E463" s="22"/>
      <c r="F463" s="22"/>
      <c r="G463" s="24" t="str">
        <f aca="false">IF(C463="","",E463-F463)</f>
        <v/>
      </c>
      <c r="H463" s="24" t="str">
        <f aca="false">IF(C463="BUY",-E463,IF(C463="TRIM",G463,""))</f>
        <v/>
      </c>
      <c r="I463" s="25" t="str">
        <f aca="false">IF(C463="BUY",IF(OR(D463="",G463=""),"",G463/D463),IF(C463="TRIM",IF(OR(D463="",E463=""),"",-E463/D463),""))</f>
        <v/>
      </c>
      <c r="J463" s="24" t="str">
        <f aca="false">IF(A463="","",IF(COUNTIF($A$4:A463,A463)=1,INDEX(Chapters!$K$4:$K$203,MATCH(A463,Chapters!$A$4:$A$203,0))+IF(C463="BUY",N(E463),IF(C463="TRIM",-MIN(INDEX(Chapters!$K$4:$K$203,MATCH(A463,Chapters!$A$4:$A$203,0)),ABS(N(I463))*INDEX(Chapters!$H$4:$H$203,MATCH(A463,Chapters!$A$4:$A$203,0))),0)),J462+IF(C463="BUY",N(E463),IF(C463="TRIM",-MIN(J462,ABS(N(I463))*L462),0))))</f>
        <v/>
      </c>
      <c r="K463" s="25" t="str">
        <f aca="false">IF(A463="","",IF(COUNTIF($A$4:A463,A463)=1,INDEX(Chapters!$G$4:$G$203,MATCH(A463,Chapters!$A$4:$A$203,0))+N(I463),K462+N(I463)))</f>
        <v/>
      </c>
      <c r="L463" s="24" t="n">
        <f aca="false">IF(OR(K463="",K463=0),0,J463/K463)</f>
        <v>0</v>
      </c>
      <c r="M463" s="27"/>
    </row>
    <row r="464" customFormat="false" ht="15" hidden="false" customHeight="true" outlineLevel="0" collapsed="false">
      <c r="A464" s="20"/>
      <c r="B464" s="21"/>
      <c r="C464" s="20"/>
      <c r="D464" s="22"/>
      <c r="E464" s="22"/>
      <c r="F464" s="22"/>
      <c r="G464" s="24" t="str">
        <f aca="false">IF(C464="","",E464-F464)</f>
        <v/>
      </c>
      <c r="H464" s="24" t="str">
        <f aca="false">IF(C464="BUY",-E464,IF(C464="TRIM",G464,""))</f>
        <v/>
      </c>
      <c r="I464" s="25" t="str">
        <f aca="false">IF(C464="BUY",IF(OR(D464="",G464=""),"",G464/D464),IF(C464="TRIM",IF(OR(D464="",E464=""),"",-E464/D464),""))</f>
        <v/>
      </c>
      <c r="J464" s="24" t="str">
        <f aca="false">IF(A464="","",IF(COUNTIF($A$4:A464,A464)=1,INDEX(Chapters!$K$4:$K$203,MATCH(A464,Chapters!$A$4:$A$203,0))+IF(C464="BUY",N(E464),IF(C464="TRIM",-MIN(INDEX(Chapters!$K$4:$K$203,MATCH(A464,Chapters!$A$4:$A$203,0)),ABS(N(I464))*INDEX(Chapters!$H$4:$H$203,MATCH(A464,Chapters!$A$4:$A$203,0))),0)),J463+IF(C464="BUY",N(E464),IF(C464="TRIM",-MIN(J463,ABS(N(I464))*L463),0))))</f>
        <v/>
      </c>
      <c r="K464" s="25" t="str">
        <f aca="false">IF(A464="","",IF(COUNTIF($A$4:A464,A464)=1,INDEX(Chapters!$G$4:$G$203,MATCH(A464,Chapters!$A$4:$A$203,0))+N(I464),K463+N(I464)))</f>
        <v/>
      </c>
      <c r="L464" s="24" t="n">
        <f aca="false">IF(OR(K464="",K464=0),0,J464/K464)</f>
        <v>0</v>
      </c>
      <c r="M464" s="27"/>
    </row>
    <row r="465" customFormat="false" ht="15" hidden="false" customHeight="true" outlineLevel="0" collapsed="false">
      <c r="A465" s="20"/>
      <c r="B465" s="21"/>
      <c r="C465" s="20"/>
      <c r="D465" s="22"/>
      <c r="E465" s="22"/>
      <c r="F465" s="22"/>
      <c r="G465" s="24" t="str">
        <f aca="false">IF(C465="","",E465-F465)</f>
        <v/>
      </c>
      <c r="H465" s="24" t="str">
        <f aca="false">IF(C465="BUY",-E465,IF(C465="TRIM",G465,""))</f>
        <v/>
      </c>
      <c r="I465" s="25" t="str">
        <f aca="false">IF(C465="BUY",IF(OR(D465="",G465=""),"",G465/D465),IF(C465="TRIM",IF(OR(D465="",E465=""),"",-E465/D465),""))</f>
        <v/>
      </c>
      <c r="J465" s="24" t="str">
        <f aca="false">IF(A465="","",IF(COUNTIF($A$4:A465,A465)=1,INDEX(Chapters!$K$4:$K$203,MATCH(A465,Chapters!$A$4:$A$203,0))+IF(C465="BUY",N(E465),IF(C465="TRIM",-MIN(INDEX(Chapters!$K$4:$K$203,MATCH(A465,Chapters!$A$4:$A$203,0)),ABS(N(I465))*INDEX(Chapters!$H$4:$H$203,MATCH(A465,Chapters!$A$4:$A$203,0))),0)),J464+IF(C465="BUY",N(E465),IF(C465="TRIM",-MIN(J464,ABS(N(I465))*L464),0))))</f>
        <v/>
      </c>
      <c r="K465" s="25" t="str">
        <f aca="false">IF(A465="","",IF(COUNTIF($A$4:A465,A465)=1,INDEX(Chapters!$G$4:$G$203,MATCH(A465,Chapters!$A$4:$A$203,0))+N(I465),K464+N(I465)))</f>
        <v/>
      </c>
      <c r="L465" s="24" t="n">
        <f aca="false">IF(OR(K465="",K465=0),0,J465/K465)</f>
        <v>0</v>
      </c>
      <c r="M465" s="27"/>
    </row>
    <row r="466" customFormat="false" ht="15" hidden="false" customHeight="true" outlineLevel="0" collapsed="false">
      <c r="A466" s="20"/>
      <c r="B466" s="21"/>
      <c r="C466" s="20"/>
      <c r="D466" s="22"/>
      <c r="E466" s="22"/>
      <c r="F466" s="22"/>
      <c r="G466" s="24" t="str">
        <f aca="false">IF(C466="","",E466-F466)</f>
        <v/>
      </c>
      <c r="H466" s="24" t="str">
        <f aca="false">IF(C466="BUY",-E466,IF(C466="TRIM",G466,""))</f>
        <v/>
      </c>
      <c r="I466" s="25" t="str">
        <f aca="false">IF(C466="BUY",IF(OR(D466="",G466=""),"",G466/D466),IF(C466="TRIM",IF(OR(D466="",E466=""),"",-E466/D466),""))</f>
        <v/>
      </c>
      <c r="J466" s="24" t="str">
        <f aca="false">IF(A466="","",IF(COUNTIF($A$4:A466,A466)=1,INDEX(Chapters!$K$4:$K$203,MATCH(A466,Chapters!$A$4:$A$203,0))+IF(C466="BUY",N(E466),IF(C466="TRIM",-MIN(INDEX(Chapters!$K$4:$K$203,MATCH(A466,Chapters!$A$4:$A$203,0)),ABS(N(I466))*INDEX(Chapters!$H$4:$H$203,MATCH(A466,Chapters!$A$4:$A$203,0))),0)),J465+IF(C466="BUY",N(E466),IF(C466="TRIM",-MIN(J465,ABS(N(I466))*L465),0))))</f>
        <v/>
      </c>
      <c r="K466" s="25" t="str">
        <f aca="false">IF(A466="","",IF(COUNTIF($A$4:A466,A466)=1,INDEX(Chapters!$G$4:$G$203,MATCH(A466,Chapters!$A$4:$A$203,0))+N(I466),K465+N(I466)))</f>
        <v/>
      </c>
      <c r="L466" s="24" t="n">
        <f aca="false">IF(OR(K466="",K466=0),0,J466/K466)</f>
        <v>0</v>
      </c>
      <c r="M466" s="27"/>
    </row>
    <row r="467" customFormat="false" ht="15" hidden="false" customHeight="true" outlineLevel="0" collapsed="false">
      <c r="A467" s="20"/>
      <c r="B467" s="21"/>
      <c r="C467" s="20"/>
      <c r="D467" s="22"/>
      <c r="E467" s="22"/>
      <c r="F467" s="22"/>
      <c r="G467" s="24" t="str">
        <f aca="false">IF(C467="","",E467-F467)</f>
        <v/>
      </c>
      <c r="H467" s="24" t="str">
        <f aca="false">IF(C467="BUY",-E467,IF(C467="TRIM",G467,""))</f>
        <v/>
      </c>
      <c r="I467" s="25" t="str">
        <f aca="false">IF(C467="BUY",IF(OR(D467="",G467=""),"",G467/D467),IF(C467="TRIM",IF(OR(D467="",E467=""),"",-E467/D467),""))</f>
        <v/>
      </c>
      <c r="J467" s="24" t="str">
        <f aca="false">IF(A467="","",IF(COUNTIF($A$4:A467,A467)=1,INDEX(Chapters!$K$4:$K$203,MATCH(A467,Chapters!$A$4:$A$203,0))+IF(C467="BUY",N(E467),IF(C467="TRIM",-MIN(INDEX(Chapters!$K$4:$K$203,MATCH(A467,Chapters!$A$4:$A$203,0)),ABS(N(I467))*INDEX(Chapters!$H$4:$H$203,MATCH(A467,Chapters!$A$4:$A$203,0))),0)),J466+IF(C467="BUY",N(E467),IF(C467="TRIM",-MIN(J466,ABS(N(I467))*L466),0))))</f>
        <v/>
      </c>
      <c r="K467" s="25" t="str">
        <f aca="false">IF(A467="","",IF(COUNTIF($A$4:A467,A467)=1,INDEX(Chapters!$G$4:$G$203,MATCH(A467,Chapters!$A$4:$A$203,0))+N(I467),K466+N(I467)))</f>
        <v/>
      </c>
      <c r="L467" s="24" t="n">
        <f aca="false">IF(OR(K467="",K467=0),0,J467/K467)</f>
        <v>0</v>
      </c>
      <c r="M467" s="27"/>
    </row>
    <row r="468" customFormat="false" ht="15" hidden="false" customHeight="true" outlineLevel="0" collapsed="false">
      <c r="A468" s="20"/>
      <c r="B468" s="21"/>
      <c r="C468" s="20"/>
      <c r="D468" s="22"/>
      <c r="E468" s="22"/>
      <c r="F468" s="22"/>
      <c r="G468" s="24" t="str">
        <f aca="false">IF(C468="","",E468-F468)</f>
        <v/>
      </c>
      <c r="H468" s="24" t="str">
        <f aca="false">IF(C468="BUY",-E468,IF(C468="TRIM",G468,""))</f>
        <v/>
      </c>
      <c r="I468" s="25" t="str">
        <f aca="false">IF(C468="BUY",IF(OR(D468="",G468=""),"",G468/D468),IF(C468="TRIM",IF(OR(D468="",E468=""),"",-E468/D468),""))</f>
        <v/>
      </c>
      <c r="J468" s="24" t="str">
        <f aca="false">IF(A468="","",IF(COUNTIF($A$4:A468,A468)=1,INDEX(Chapters!$K$4:$K$203,MATCH(A468,Chapters!$A$4:$A$203,0))+IF(C468="BUY",N(E468),IF(C468="TRIM",-MIN(INDEX(Chapters!$K$4:$K$203,MATCH(A468,Chapters!$A$4:$A$203,0)),ABS(N(I468))*INDEX(Chapters!$H$4:$H$203,MATCH(A468,Chapters!$A$4:$A$203,0))),0)),J467+IF(C468="BUY",N(E468),IF(C468="TRIM",-MIN(J467,ABS(N(I468))*L467),0))))</f>
        <v/>
      </c>
      <c r="K468" s="25" t="str">
        <f aca="false">IF(A468="","",IF(COUNTIF($A$4:A468,A468)=1,INDEX(Chapters!$G$4:$G$203,MATCH(A468,Chapters!$A$4:$A$203,0))+N(I468),K467+N(I468)))</f>
        <v/>
      </c>
      <c r="L468" s="24" t="n">
        <f aca="false">IF(OR(K468="",K468=0),0,J468/K468)</f>
        <v>0</v>
      </c>
      <c r="M468" s="27"/>
    </row>
    <row r="469" customFormat="false" ht="15" hidden="false" customHeight="true" outlineLevel="0" collapsed="false">
      <c r="A469" s="20"/>
      <c r="B469" s="21"/>
      <c r="C469" s="20"/>
      <c r="D469" s="22"/>
      <c r="E469" s="22"/>
      <c r="F469" s="22"/>
      <c r="G469" s="24" t="str">
        <f aca="false">IF(C469="","",E469-F469)</f>
        <v/>
      </c>
      <c r="H469" s="24" t="str">
        <f aca="false">IF(C469="BUY",-E469,IF(C469="TRIM",G469,""))</f>
        <v/>
      </c>
      <c r="I469" s="25" t="str">
        <f aca="false">IF(C469="BUY",IF(OR(D469="",G469=""),"",G469/D469),IF(C469="TRIM",IF(OR(D469="",E469=""),"",-E469/D469),""))</f>
        <v/>
      </c>
      <c r="J469" s="24" t="str">
        <f aca="false">IF(A469="","",IF(COUNTIF($A$4:A469,A469)=1,INDEX(Chapters!$K$4:$K$203,MATCH(A469,Chapters!$A$4:$A$203,0))+IF(C469="BUY",N(E469),IF(C469="TRIM",-MIN(INDEX(Chapters!$K$4:$K$203,MATCH(A469,Chapters!$A$4:$A$203,0)),ABS(N(I469))*INDEX(Chapters!$H$4:$H$203,MATCH(A469,Chapters!$A$4:$A$203,0))),0)),J468+IF(C469="BUY",N(E469),IF(C469="TRIM",-MIN(J468,ABS(N(I469))*L468),0))))</f>
        <v/>
      </c>
      <c r="K469" s="25" t="str">
        <f aca="false">IF(A469="","",IF(COUNTIF($A$4:A469,A469)=1,INDEX(Chapters!$G$4:$G$203,MATCH(A469,Chapters!$A$4:$A$203,0))+N(I469),K468+N(I469)))</f>
        <v/>
      </c>
      <c r="L469" s="24" t="n">
        <f aca="false">IF(OR(K469="",K469=0),0,J469/K469)</f>
        <v>0</v>
      </c>
      <c r="M469" s="27"/>
    </row>
    <row r="470" customFormat="false" ht="15" hidden="false" customHeight="true" outlineLevel="0" collapsed="false">
      <c r="A470" s="20"/>
      <c r="B470" s="21"/>
      <c r="C470" s="20"/>
      <c r="D470" s="22"/>
      <c r="E470" s="22"/>
      <c r="F470" s="22"/>
      <c r="G470" s="24" t="str">
        <f aca="false">IF(C470="","",E470-F470)</f>
        <v/>
      </c>
      <c r="H470" s="24" t="str">
        <f aca="false">IF(C470="BUY",-E470,IF(C470="TRIM",G470,""))</f>
        <v/>
      </c>
      <c r="I470" s="25" t="str">
        <f aca="false">IF(C470="BUY",IF(OR(D470="",G470=""),"",G470/D470),IF(C470="TRIM",IF(OR(D470="",E470=""),"",-E470/D470),""))</f>
        <v/>
      </c>
      <c r="J470" s="24" t="str">
        <f aca="false">IF(A470="","",IF(COUNTIF($A$4:A470,A470)=1,INDEX(Chapters!$K$4:$K$203,MATCH(A470,Chapters!$A$4:$A$203,0))+IF(C470="BUY",N(E470),IF(C470="TRIM",-MIN(INDEX(Chapters!$K$4:$K$203,MATCH(A470,Chapters!$A$4:$A$203,0)),ABS(N(I470))*INDEX(Chapters!$H$4:$H$203,MATCH(A470,Chapters!$A$4:$A$203,0))),0)),J469+IF(C470="BUY",N(E470),IF(C470="TRIM",-MIN(J469,ABS(N(I470))*L469),0))))</f>
        <v/>
      </c>
      <c r="K470" s="25" t="str">
        <f aca="false">IF(A470="","",IF(COUNTIF($A$4:A470,A470)=1,INDEX(Chapters!$G$4:$G$203,MATCH(A470,Chapters!$A$4:$A$203,0))+N(I470),K469+N(I470)))</f>
        <v/>
      </c>
      <c r="L470" s="24" t="n">
        <f aca="false">IF(OR(K470="",K470=0),0,J470/K470)</f>
        <v>0</v>
      </c>
      <c r="M470" s="27"/>
    </row>
    <row r="471" customFormat="false" ht="15" hidden="false" customHeight="true" outlineLevel="0" collapsed="false">
      <c r="A471" s="20"/>
      <c r="B471" s="21"/>
      <c r="C471" s="20"/>
      <c r="D471" s="22"/>
      <c r="E471" s="22"/>
      <c r="F471" s="22"/>
      <c r="G471" s="24" t="str">
        <f aca="false">IF(C471="","",E471-F471)</f>
        <v/>
      </c>
      <c r="H471" s="24" t="str">
        <f aca="false">IF(C471="BUY",-E471,IF(C471="TRIM",G471,""))</f>
        <v/>
      </c>
      <c r="I471" s="25" t="str">
        <f aca="false">IF(C471="BUY",IF(OR(D471="",G471=""),"",G471/D471),IF(C471="TRIM",IF(OR(D471="",E471=""),"",-E471/D471),""))</f>
        <v/>
      </c>
      <c r="J471" s="24" t="str">
        <f aca="false">IF(A471="","",IF(COUNTIF($A$4:A471,A471)=1,INDEX(Chapters!$K$4:$K$203,MATCH(A471,Chapters!$A$4:$A$203,0))+IF(C471="BUY",N(E471),IF(C471="TRIM",-MIN(INDEX(Chapters!$K$4:$K$203,MATCH(A471,Chapters!$A$4:$A$203,0)),ABS(N(I471))*INDEX(Chapters!$H$4:$H$203,MATCH(A471,Chapters!$A$4:$A$203,0))),0)),J470+IF(C471="BUY",N(E471),IF(C471="TRIM",-MIN(J470,ABS(N(I471))*L470),0))))</f>
        <v/>
      </c>
      <c r="K471" s="25" t="str">
        <f aca="false">IF(A471="","",IF(COUNTIF($A$4:A471,A471)=1,INDEX(Chapters!$G$4:$G$203,MATCH(A471,Chapters!$A$4:$A$203,0))+N(I471),K470+N(I471)))</f>
        <v/>
      </c>
      <c r="L471" s="24" t="n">
        <f aca="false">IF(OR(K471="",K471=0),0,J471/K471)</f>
        <v>0</v>
      </c>
      <c r="M471" s="27"/>
    </row>
    <row r="472" customFormat="false" ht="15" hidden="false" customHeight="true" outlineLevel="0" collapsed="false">
      <c r="A472" s="20"/>
      <c r="B472" s="21"/>
      <c r="C472" s="20"/>
      <c r="D472" s="22"/>
      <c r="E472" s="22"/>
      <c r="F472" s="22"/>
      <c r="G472" s="24" t="str">
        <f aca="false">IF(C472="","",E472-F472)</f>
        <v/>
      </c>
      <c r="H472" s="24" t="str">
        <f aca="false">IF(C472="BUY",-E472,IF(C472="TRIM",G472,""))</f>
        <v/>
      </c>
      <c r="I472" s="25" t="str">
        <f aca="false">IF(C472="BUY",IF(OR(D472="",G472=""),"",G472/D472),IF(C472="TRIM",IF(OR(D472="",E472=""),"",-E472/D472),""))</f>
        <v/>
      </c>
      <c r="J472" s="24" t="str">
        <f aca="false">IF(A472="","",IF(COUNTIF($A$4:A472,A472)=1,INDEX(Chapters!$K$4:$K$203,MATCH(A472,Chapters!$A$4:$A$203,0))+IF(C472="BUY",N(E472),IF(C472="TRIM",-MIN(INDEX(Chapters!$K$4:$K$203,MATCH(A472,Chapters!$A$4:$A$203,0)),ABS(N(I472))*INDEX(Chapters!$H$4:$H$203,MATCH(A472,Chapters!$A$4:$A$203,0))),0)),J471+IF(C472="BUY",N(E472),IF(C472="TRIM",-MIN(J471,ABS(N(I472))*L471),0))))</f>
        <v/>
      </c>
      <c r="K472" s="25" t="str">
        <f aca="false">IF(A472="","",IF(COUNTIF($A$4:A472,A472)=1,INDEX(Chapters!$G$4:$G$203,MATCH(A472,Chapters!$A$4:$A$203,0))+N(I472),K471+N(I472)))</f>
        <v/>
      </c>
      <c r="L472" s="24" t="n">
        <f aca="false">IF(OR(K472="",K472=0),0,J472/K472)</f>
        <v>0</v>
      </c>
      <c r="M472" s="27"/>
    </row>
    <row r="473" customFormat="false" ht="15" hidden="false" customHeight="true" outlineLevel="0" collapsed="false">
      <c r="A473" s="20"/>
      <c r="B473" s="21"/>
      <c r="C473" s="20"/>
      <c r="D473" s="22"/>
      <c r="E473" s="22"/>
      <c r="F473" s="22"/>
      <c r="G473" s="24" t="str">
        <f aca="false">IF(C473="","",E473-F473)</f>
        <v/>
      </c>
      <c r="H473" s="24" t="str">
        <f aca="false">IF(C473="BUY",-E473,IF(C473="TRIM",G473,""))</f>
        <v/>
      </c>
      <c r="I473" s="25" t="str">
        <f aca="false">IF(C473="BUY",IF(OR(D473="",G473=""),"",G473/D473),IF(C473="TRIM",IF(OR(D473="",E473=""),"",-E473/D473),""))</f>
        <v/>
      </c>
      <c r="J473" s="24" t="str">
        <f aca="false">IF(A473="","",IF(COUNTIF($A$4:A473,A473)=1,INDEX(Chapters!$K$4:$K$203,MATCH(A473,Chapters!$A$4:$A$203,0))+IF(C473="BUY",N(E473),IF(C473="TRIM",-MIN(INDEX(Chapters!$K$4:$K$203,MATCH(A473,Chapters!$A$4:$A$203,0)),ABS(N(I473))*INDEX(Chapters!$H$4:$H$203,MATCH(A473,Chapters!$A$4:$A$203,0))),0)),J472+IF(C473="BUY",N(E473),IF(C473="TRIM",-MIN(J472,ABS(N(I473))*L472),0))))</f>
        <v/>
      </c>
      <c r="K473" s="25" t="str">
        <f aca="false">IF(A473="","",IF(COUNTIF($A$4:A473,A473)=1,INDEX(Chapters!$G$4:$G$203,MATCH(A473,Chapters!$A$4:$A$203,0))+N(I473),K472+N(I473)))</f>
        <v/>
      </c>
      <c r="L473" s="24" t="n">
        <f aca="false">IF(OR(K473="",K473=0),0,J473/K473)</f>
        <v>0</v>
      </c>
      <c r="M473" s="27"/>
    </row>
    <row r="474" customFormat="false" ht="15" hidden="false" customHeight="true" outlineLevel="0" collapsed="false">
      <c r="A474" s="20"/>
      <c r="B474" s="21"/>
      <c r="C474" s="20"/>
      <c r="D474" s="22"/>
      <c r="E474" s="22"/>
      <c r="F474" s="22"/>
      <c r="G474" s="24" t="str">
        <f aca="false">IF(C474="","",E474-F474)</f>
        <v/>
      </c>
      <c r="H474" s="24" t="str">
        <f aca="false">IF(C474="BUY",-E474,IF(C474="TRIM",G474,""))</f>
        <v/>
      </c>
      <c r="I474" s="25" t="str">
        <f aca="false">IF(C474="BUY",IF(OR(D474="",G474=""),"",G474/D474),IF(C474="TRIM",IF(OR(D474="",E474=""),"",-E474/D474),""))</f>
        <v/>
      </c>
      <c r="J474" s="24" t="str">
        <f aca="false">IF(A474="","",IF(COUNTIF($A$4:A474,A474)=1,INDEX(Chapters!$K$4:$K$203,MATCH(A474,Chapters!$A$4:$A$203,0))+IF(C474="BUY",N(E474),IF(C474="TRIM",-MIN(INDEX(Chapters!$K$4:$K$203,MATCH(A474,Chapters!$A$4:$A$203,0)),ABS(N(I474))*INDEX(Chapters!$H$4:$H$203,MATCH(A474,Chapters!$A$4:$A$203,0))),0)),J473+IF(C474="BUY",N(E474),IF(C474="TRIM",-MIN(J473,ABS(N(I474))*L473),0))))</f>
        <v/>
      </c>
      <c r="K474" s="25" t="str">
        <f aca="false">IF(A474="","",IF(COUNTIF($A$4:A474,A474)=1,INDEX(Chapters!$G$4:$G$203,MATCH(A474,Chapters!$A$4:$A$203,0))+N(I474),K473+N(I474)))</f>
        <v/>
      </c>
      <c r="L474" s="24" t="n">
        <f aca="false">IF(OR(K474="",K474=0),0,J474/K474)</f>
        <v>0</v>
      </c>
      <c r="M474" s="27"/>
    </row>
    <row r="475" customFormat="false" ht="15" hidden="false" customHeight="true" outlineLevel="0" collapsed="false">
      <c r="A475" s="20"/>
      <c r="B475" s="21"/>
      <c r="C475" s="20"/>
      <c r="D475" s="22"/>
      <c r="E475" s="22"/>
      <c r="F475" s="22"/>
      <c r="G475" s="24" t="str">
        <f aca="false">IF(C475="","",E475-F475)</f>
        <v/>
      </c>
      <c r="H475" s="24" t="str">
        <f aca="false">IF(C475="BUY",-E475,IF(C475="TRIM",G475,""))</f>
        <v/>
      </c>
      <c r="I475" s="25" t="str">
        <f aca="false">IF(C475="BUY",IF(OR(D475="",G475=""),"",G475/D475),IF(C475="TRIM",IF(OR(D475="",E475=""),"",-E475/D475),""))</f>
        <v/>
      </c>
      <c r="J475" s="24" t="str">
        <f aca="false">IF(A475="","",IF(COUNTIF($A$4:A475,A475)=1,INDEX(Chapters!$K$4:$K$203,MATCH(A475,Chapters!$A$4:$A$203,0))+IF(C475="BUY",N(E475),IF(C475="TRIM",-MIN(INDEX(Chapters!$K$4:$K$203,MATCH(A475,Chapters!$A$4:$A$203,0)),ABS(N(I475))*INDEX(Chapters!$H$4:$H$203,MATCH(A475,Chapters!$A$4:$A$203,0))),0)),J474+IF(C475="BUY",N(E475),IF(C475="TRIM",-MIN(J474,ABS(N(I475))*L474),0))))</f>
        <v/>
      </c>
      <c r="K475" s="25" t="str">
        <f aca="false">IF(A475="","",IF(COUNTIF($A$4:A475,A475)=1,INDEX(Chapters!$G$4:$G$203,MATCH(A475,Chapters!$A$4:$A$203,0))+N(I475),K474+N(I475)))</f>
        <v/>
      </c>
      <c r="L475" s="24" t="n">
        <f aca="false">IF(OR(K475="",K475=0),0,J475/K475)</f>
        <v>0</v>
      </c>
      <c r="M475" s="27"/>
    </row>
    <row r="476" customFormat="false" ht="15" hidden="false" customHeight="true" outlineLevel="0" collapsed="false">
      <c r="A476" s="20"/>
      <c r="B476" s="21"/>
      <c r="C476" s="20"/>
      <c r="D476" s="22"/>
      <c r="E476" s="22"/>
      <c r="F476" s="22"/>
      <c r="G476" s="24" t="str">
        <f aca="false">IF(C476="","",E476-F476)</f>
        <v/>
      </c>
      <c r="H476" s="24" t="str">
        <f aca="false">IF(C476="BUY",-E476,IF(C476="TRIM",G476,""))</f>
        <v/>
      </c>
      <c r="I476" s="25" t="str">
        <f aca="false">IF(C476="BUY",IF(OR(D476="",G476=""),"",G476/D476),IF(C476="TRIM",IF(OR(D476="",E476=""),"",-E476/D476),""))</f>
        <v/>
      </c>
      <c r="J476" s="24" t="str">
        <f aca="false">IF(A476="","",IF(COUNTIF($A$4:A476,A476)=1,INDEX(Chapters!$K$4:$K$203,MATCH(A476,Chapters!$A$4:$A$203,0))+IF(C476="BUY",N(E476),IF(C476="TRIM",-MIN(INDEX(Chapters!$K$4:$K$203,MATCH(A476,Chapters!$A$4:$A$203,0)),ABS(N(I476))*INDEX(Chapters!$H$4:$H$203,MATCH(A476,Chapters!$A$4:$A$203,0))),0)),J475+IF(C476="BUY",N(E476),IF(C476="TRIM",-MIN(J475,ABS(N(I476))*L475),0))))</f>
        <v/>
      </c>
      <c r="K476" s="25" t="str">
        <f aca="false">IF(A476="","",IF(COUNTIF($A$4:A476,A476)=1,INDEX(Chapters!$G$4:$G$203,MATCH(A476,Chapters!$A$4:$A$203,0))+N(I476),K475+N(I476)))</f>
        <v/>
      </c>
      <c r="L476" s="24" t="n">
        <f aca="false">IF(OR(K476="",K476=0),0,J476/K476)</f>
        <v>0</v>
      </c>
      <c r="M476" s="27"/>
    </row>
    <row r="477" customFormat="false" ht="15" hidden="false" customHeight="true" outlineLevel="0" collapsed="false">
      <c r="A477" s="20"/>
      <c r="B477" s="21"/>
      <c r="C477" s="20"/>
      <c r="D477" s="22"/>
      <c r="E477" s="22"/>
      <c r="F477" s="22"/>
      <c r="G477" s="24" t="str">
        <f aca="false">IF(C477="","",E477-F477)</f>
        <v/>
      </c>
      <c r="H477" s="24" t="str">
        <f aca="false">IF(C477="BUY",-E477,IF(C477="TRIM",G477,""))</f>
        <v/>
      </c>
      <c r="I477" s="25" t="str">
        <f aca="false">IF(C477="BUY",IF(OR(D477="",G477=""),"",G477/D477),IF(C477="TRIM",IF(OR(D477="",E477=""),"",-E477/D477),""))</f>
        <v/>
      </c>
      <c r="J477" s="24" t="str">
        <f aca="false">IF(A477="","",IF(COUNTIF($A$4:A477,A477)=1,INDEX(Chapters!$K$4:$K$203,MATCH(A477,Chapters!$A$4:$A$203,0))+IF(C477="BUY",N(E477),IF(C477="TRIM",-MIN(INDEX(Chapters!$K$4:$K$203,MATCH(A477,Chapters!$A$4:$A$203,0)),ABS(N(I477))*INDEX(Chapters!$H$4:$H$203,MATCH(A477,Chapters!$A$4:$A$203,0))),0)),J476+IF(C477="BUY",N(E477),IF(C477="TRIM",-MIN(J476,ABS(N(I477))*L476),0))))</f>
        <v/>
      </c>
      <c r="K477" s="25" t="str">
        <f aca="false">IF(A477="","",IF(COUNTIF($A$4:A477,A477)=1,INDEX(Chapters!$G$4:$G$203,MATCH(A477,Chapters!$A$4:$A$203,0))+N(I477),K476+N(I477)))</f>
        <v/>
      </c>
      <c r="L477" s="24" t="n">
        <f aca="false">IF(OR(K477="",K477=0),0,J477/K477)</f>
        <v>0</v>
      </c>
      <c r="M477" s="27"/>
    </row>
    <row r="478" customFormat="false" ht="15" hidden="false" customHeight="true" outlineLevel="0" collapsed="false">
      <c r="A478" s="20"/>
      <c r="B478" s="21"/>
      <c r="C478" s="20"/>
      <c r="D478" s="22"/>
      <c r="E478" s="22"/>
      <c r="F478" s="22"/>
      <c r="G478" s="24" t="str">
        <f aca="false">IF(C478="","",E478-F478)</f>
        <v/>
      </c>
      <c r="H478" s="24" t="str">
        <f aca="false">IF(C478="BUY",-E478,IF(C478="TRIM",G478,""))</f>
        <v/>
      </c>
      <c r="I478" s="25" t="str">
        <f aca="false">IF(C478="BUY",IF(OR(D478="",G478=""),"",G478/D478),IF(C478="TRIM",IF(OR(D478="",E478=""),"",-E478/D478),""))</f>
        <v/>
      </c>
      <c r="J478" s="24" t="str">
        <f aca="false">IF(A478="","",IF(COUNTIF($A$4:A478,A478)=1,INDEX(Chapters!$K$4:$K$203,MATCH(A478,Chapters!$A$4:$A$203,0))+IF(C478="BUY",N(E478),IF(C478="TRIM",-MIN(INDEX(Chapters!$K$4:$K$203,MATCH(A478,Chapters!$A$4:$A$203,0)),ABS(N(I478))*INDEX(Chapters!$H$4:$H$203,MATCH(A478,Chapters!$A$4:$A$203,0))),0)),J477+IF(C478="BUY",N(E478),IF(C478="TRIM",-MIN(J477,ABS(N(I478))*L477),0))))</f>
        <v/>
      </c>
      <c r="K478" s="25" t="str">
        <f aca="false">IF(A478="","",IF(COUNTIF($A$4:A478,A478)=1,INDEX(Chapters!$G$4:$G$203,MATCH(A478,Chapters!$A$4:$A$203,0))+N(I478),K477+N(I478)))</f>
        <v/>
      </c>
      <c r="L478" s="24" t="n">
        <f aca="false">IF(OR(K478="",K478=0),0,J478/K478)</f>
        <v>0</v>
      </c>
      <c r="M478" s="27"/>
    </row>
    <row r="479" customFormat="false" ht="15" hidden="false" customHeight="true" outlineLevel="0" collapsed="false">
      <c r="A479" s="20"/>
      <c r="B479" s="21"/>
      <c r="C479" s="20"/>
      <c r="D479" s="22"/>
      <c r="E479" s="22"/>
      <c r="F479" s="22"/>
      <c r="G479" s="24" t="str">
        <f aca="false">IF(C479="","",E479-F479)</f>
        <v/>
      </c>
      <c r="H479" s="24" t="str">
        <f aca="false">IF(C479="BUY",-E479,IF(C479="TRIM",G479,""))</f>
        <v/>
      </c>
      <c r="I479" s="25" t="str">
        <f aca="false">IF(C479="BUY",IF(OR(D479="",G479=""),"",G479/D479),IF(C479="TRIM",IF(OR(D479="",E479=""),"",-E479/D479),""))</f>
        <v/>
      </c>
      <c r="J479" s="24" t="str">
        <f aca="false">IF(A479="","",IF(COUNTIF($A$4:A479,A479)=1,INDEX(Chapters!$K$4:$K$203,MATCH(A479,Chapters!$A$4:$A$203,0))+IF(C479="BUY",N(E479),IF(C479="TRIM",-MIN(INDEX(Chapters!$K$4:$K$203,MATCH(A479,Chapters!$A$4:$A$203,0)),ABS(N(I479))*INDEX(Chapters!$H$4:$H$203,MATCH(A479,Chapters!$A$4:$A$203,0))),0)),J478+IF(C479="BUY",N(E479),IF(C479="TRIM",-MIN(J478,ABS(N(I479))*L478),0))))</f>
        <v/>
      </c>
      <c r="K479" s="25" t="str">
        <f aca="false">IF(A479="","",IF(COUNTIF($A$4:A479,A479)=1,INDEX(Chapters!$G$4:$G$203,MATCH(A479,Chapters!$A$4:$A$203,0))+N(I479),K478+N(I479)))</f>
        <v/>
      </c>
      <c r="L479" s="24" t="n">
        <f aca="false">IF(OR(K479="",K479=0),0,J479/K479)</f>
        <v>0</v>
      </c>
      <c r="M479" s="27"/>
    </row>
    <row r="480" customFormat="false" ht="15" hidden="false" customHeight="true" outlineLevel="0" collapsed="false">
      <c r="A480" s="20"/>
      <c r="B480" s="21"/>
      <c r="C480" s="20"/>
      <c r="D480" s="22"/>
      <c r="E480" s="22"/>
      <c r="F480" s="22"/>
      <c r="G480" s="24" t="str">
        <f aca="false">IF(C480="","",E480-F480)</f>
        <v/>
      </c>
      <c r="H480" s="24" t="str">
        <f aca="false">IF(C480="BUY",-E480,IF(C480="TRIM",G480,""))</f>
        <v/>
      </c>
      <c r="I480" s="25" t="str">
        <f aca="false">IF(C480="BUY",IF(OR(D480="",G480=""),"",G480/D480),IF(C480="TRIM",IF(OR(D480="",E480=""),"",-E480/D480),""))</f>
        <v/>
      </c>
      <c r="J480" s="24" t="str">
        <f aca="false">IF(A480="","",IF(COUNTIF($A$4:A480,A480)=1,INDEX(Chapters!$K$4:$K$203,MATCH(A480,Chapters!$A$4:$A$203,0))+IF(C480="BUY",N(E480),IF(C480="TRIM",-MIN(INDEX(Chapters!$K$4:$K$203,MATCH(A480,Chapters!$A$4:$A$203,0)),ABS(N(I480))*INDEX(Chapters!$H$4:$H$203,MATCH(A480,Chapters!$A$4:$A$203,0))),0)),J479+IF(C480="BUY",N(E480),IF(C480="TRIM",-MIN(J479,ABS(N(I480))*L479),0))))</f>
        <v/>
      </c>
      <c r="K480" s="25" t="str">
        <f aca="false">IF(A480="","",IF(COUNTIF($A$4:A480,A480)=1,INDEX(Chapters!$G$4:$G$203,MATCH(A480,Chapters!$A$4:$A$203,0))+N(I480),K479+N(I480)))</f>
        <v/>
      </c>
      <c r="L480" s="24" t="n">
        <f aca="false">IF(OR(K480="",K480=0),0,J480/K480)</f>
        <v>0</v>
      </c>
      <c r="M480" s="27"/>
    </row>
    <row r="481" customFormat="false" ht="15" hidden="false" customHeight="true" outlineLevel="0" collapsed="false">
      <c r="A481" s="20"/>
      <c r="B481" s="21"/>
      <c r="C481" s="20"/>
      <c r="D481" s="22"/>
      <c r="E481" s="22"/>
      <c r="F481" s="22"/>
      <c r="G481" s="24" t="str">
        <f aca="false">IF(C481="","",E481-F481)</f>
        <v/>
      </c>
      <c r="H481" s="24" t="str">
        <f aca="false">IF(C481="BUY",-E481,IF(C481="TRIM",G481,""))</f>
        <v/>
      </c>
      <c r="I481" s="25" t="str">
        <f aca="false">IF(C481="BUY",IF(OR(D481="",G481=""),"",G481/D481),IF(C481="TRIM",IF(OR(D481="",E481=""),"",-E481/D481),""))</f>
        <v/>
      </c>
      <c r="J481" s="24" t="str">
        <f aca="false">IF(A481="","",IF(COUNTIF($A$4:A481,A481)=1,INDEX(Chapters!$K$4:$K$203,MATCH(A481,Chapters!$A$4:$A$203,0))+IF(C481="BUY",N(E481),IF(C481="TRIM",-MIN(INDEX(Chapters!$K$4:$K$203,MATCH(A481,Chapters!$A$4:$A$203,0)),ABS(N(I481))*INDEX(Chapters!$H$4:$H$203,MATCH(A481,Chapters!$A$4:$A$203,0))),0)),J480+IF(C481="BUY",N(E481),IF(C481="TRIM",-MIN(J480,ABS(N(I481))*L480),0))))</f>
        <v/>
      </c>
      <c r="K481" s="25" t="str">
        <f aca="false">IF(A481="","",IF(COUNTIF($A$4:A481,A481)=1,INDEX(Chapters!$G$4:$G$203,MATCH(A481,Chapters!$A$4:$A$203,0))+N(I481),K480+N(I481)))</f>
        <v/>
      </c>
      <c r="L481" s="24" t="n">
        <f aca="false">IF(OR(K481="",K481=0),0,J481/K481)</f>
        <v>0</v>
      </c>
      <c r="M481" s="27"/>
    </row>
    <row r="482" customFormat="false" ht="15" hidden="false" customHeight="true" outlineLevel="0" collapsed="false">
      <c r="A482" s="20"/>
      <c r="B482" s="21"/>
      <c r="C482" s="20"/>
      <c r="D482" s="22"/>
      <c r="E482" s="22"/>
      <c r="F482" s="22"/>
      <c r="G482" s="24" t="str">
        <f aca="false">IF(C482="","",E482-F482)</f>
        <v/>
      </c>
      <c r="H482" s="24" t="str">
        <f aca="false">IF(C482="BUY",-E482,IF(C482="TRIM",G482,""))</f>
        <v/>
      </c>
      <c r="I482" s="25" t="str">
        <f aca="false">IF(C482="BUY",IF(OR(D482="",G482=""),"",G482/D482),IF(C482="TRIM",IF(OR(D482="",E482=""),"",-E482/D482),""))</f>
        <v/>
      </c>
      <c r="J482" s="24" t="str">
        <f aca="false">IF(A482="","",IF(COUNTIF($A$4:A482,A482)=1,INDEX(Chapters!$K$4:$K$203,MATCH(A482,Chapters!$A$4:$A$203,0))+IF(C482="BUY",N(E482),IF(C482="TRIM",-MIN(INDEX(Chapters!$K$4:$K$203,MATCH(A482,Chapters!$A$4:$A$203,0)),ABS(N(I482))*INDEX(Chapters!$H$4:$H$203,MATCH(A482,Chapters!$A$4:$A$203,0))),0)),J481+IF(C482="BUY",N(E482),IF(C482="TRIM",-MIN(J481,ABS(N(I482))*L481),0))))</f>
        <v/>
      </c>
      <c r="K482" s="25" t="str">
        <f aca="false">IF(A482="","",IF(COUNTIF($A$4:A482,A482)=1,INDEX(Chapters!$G$4:$G$203,MATCH(A482,Chapters!$A$4:$A$203,0))+N(I482),K481+N(I482)))</f>
        <v/>
      </c>
      <c r="L482" s="24" t="n">
        <f aca="false">IF(OR(K482="",K482=0),0,J482/K482)</f>
        <v>0</v>
      </c>
      <c r="M482" s="27"/>
    </row>
    <row r="483" customFormat="false" ht="15" hidden="false" customHeight="true" outlineLevel="0" collapsed="false">
      <c r="A483" s="20"/>
      <c r="B483" s="21"/>
      <c r="C483" s="20"/>
      <c r="D483" s="22"/>
      <c r="E483" s="22"/>
      <c r="F483" s="22"/>
      <c r="G483" s="24" t="str">
        <f aca="false">IF(C483="","",E483-F483)</f>
        <v/>
      </c>
      <c r="H483" s="24" t="str">
        <f aca="false">IF(C483="BUY",-E483,IF(C483="TRIM",G483,""))</f>
        <v/>
      </c>
      <c r="I483" s="25" t="str">
        <f aca="false">IF(C483="BUY",IF(OR(D483="",G483=""),"",G483/D483),IF(C483="TRIM",IF(OR(D483="",E483=""),"",-E483/D483),""))</f>
        <v/>
      </c>
      <c r="J483" s="24" t="str">
        <f aca="false">IF(A483="","",IF(COUNTIF($A$4:A483,A483)=1,INDEX(Chapters!$K$4:$K$203,MATCH(A483,Chapters!$A$4:$A$203,0))+IF(C483="BUY",N(E483),IF(C483="TRIM",-MIN(INDEX(Chapters!$K$4:$K$203,MATCH(A483,Chapters!$A$4:$A$203,0)),ABS(N(I483))*INDEX(Chapters!$H$4:$H$203,MATCH(A483,Chapters!$A$4:$A$203,0))),0)),J482+IF(C483="BUY",N(E483),IF(C483="TRIM",-MIN(J482,ABS(N(I483))*L482),0))))</f>
        <v/>
      </c>
      <c r="K483" s="25" t="str">
        <f aca="false">IF(A483="","",IF(COUNTIF($A$4:A483,A483)=1,INDEX(Chapters!$G$4:$G$203,MATCH(A483,Chapters!$A$4:$A$203,0))+N(I483),K482+N(I483)))</f>
        <v/>
      </c>
      <c r="L483" s="24" t="n">
        <f aca="false">IF(OR(K483="",K483=0),0,J483/K483)</f>
        <v>0</v>
      </c>
      <c r="M483" s="27"/>
    </row>
    <row r="484" customFormat="false" ht="15" hidden="false" customHeight="true" outlineLevel="0" collapsed="false">
      <c r="A484" s="20"/>
      <c r="B484" s="21"/>
      <c r="C484" s="20"/>
      <c r="D484" s="22"/>
      <c r="E484" s="22"/>
      <c r="F484" s="22"/>
      <c r="G484" s="24" t="str">
        <f aca="false">IF(C484="","",E484-F484)</f>
        <v/>
      </c>
      <c r="H484" s="24" t="str">
        <f aca="false">IF(C484="BUY",-E484,IF(C484="TRIM",G484,""))</f>
        <v/>
      </c>
      <c r="I484" s="25" t="str">
        <f aca="false">IF(C484="BUY",IF(OR(D484="",G484=""),"",G484/D484),IF(C484="TRIM",IF(OR(D484="",E484=""),"",-E484/D484),""))</f>
        <v/>
      </c>
      <c r="J484" s="24" t="str">
        <f aca="false">IF(A484="","",IF(COUNTIF($A$4:A484,A484)=1,INDEX(Chapters!$K$4:$K$203,MATCH(A484,Chapters!$A$4:$A$203,0))+IF(C484="BUY",N(E484),IF(C484="TRIM",-MIN(INDEX(Chapters!$K$4:$K$203,MATCH(A484,Chapters!$A$4:$A$203,0)),ABS(N(I484))*INDEX(Chapters!$H$4:$H$203,MATCH(A484,Chapters!$A$4:$A$203,0))),0)),J483+IF(C484="BUY",N(E484),IF(C484="TRIM",-MIN(J483,ABS(N(I484))*L483),0))))</f>
        <v/>
      </c>
      <c r="K484" s="25" t="str">
        <f aca="false">IF(A484="","",IF(COUNTIF($A$4:A484,A484)=1,INDEX(Chapters!$G$4:$G$203,MATCH(A484,Chapters!$A$4:$A$203,0))+N(I484),K483+N(I484)))</f>
        <v/>
      </c>
      <c r="L484" s="24" t="n">
        <f aca="false">IF(OR(K484="",K484=0),0,J484/K484)</f>
        <v>0</v>
      </c>
      <c r="M484" s="27"/>
    </row>
    <row r="485" customFormat="false" ht="15" hidden="false" customHeight="true" outlineLevel="0" collapsed="false">
      <c r="A485" s="20"/>
      <c r="B485" s="21"/>
      <c r="C485" s="20"/>
      <c r="D485" s="22"/>
      <c r="E485" s="22"/>
      <c r="F485" s="22"/>
      <c r="G485" s="24" t="str">
        <f aca="false">IF(C485="","",E485-F485)</f>
        <v/>
      </c>
      <c r="H485" s="24" t="str">
        <f aca="false">IF(C485="BUY",-E485,IF(C485="TRIM",G485,""))</f>
        <v/>
      </c>
      <c r="I485" s="25" t="str">
        <f aca="false">IF(C485="BUY",IF(OR(D485="",G485=""),"",G485/D485),IF(C485="TRIM",IF(OR(D485="",E485=""),"",-E485/D485),""))</f>
        <v/>
      </c>
      <c r="J485" s="24" t="str">
        <f aca="false">IF(A485="","",IF(COUNTIF($A$4:A485,A485)=1,INDEX(Chapters!$K$4:$K$203,MATCH(A485,Chapters!$A$4:$A$203,0))+IF(C485="BUY",N(E485),IF(C485="TRIM",-MIN(INDEX(Chapters!$K$4:$K$203,MATCH(A485,Chapters!$A$4:$A$203,0)),ABS(N(I485))*INDEX(Chapters!$H$4:$H$203,MATCH(A485,Chapters!$A$4:$A$203,0))),0)),J484+IF(C485="BUY",N(E485),IF(C485="TRIM",-MIN(J484,ABS(N(I485))*L484),0))))</f>
        <v/>
      </c>
      <c r="K485" s="25" t="str">
        <f aca="false">IF(A485="","",IF(COUNTIF($A$4:A485,A485)=1,INDEX(Chapters!$G$4:$G$203,MATCH(A485,Chapters!$A$4:$A$203,0))+N(I485),K484+N(I485)))</f>
        <v/>
      </c>
      <c r="L485" s="24" t="n">
        <f aca="false">IF(OR(K485="",K485=0),0,J485/K485)</f>
        <v>0</v>
      </c>
      <c r="M485" s="27"/>
    </row>
    <row r="486" customFormat="false" ht="15" hidden="false" customHeight="true" outlineLevel="0" collapsed="false">
      <c r="A486" s="20"/>
      <c r="B486" s="21"/>
      <c r="C486" s="20"/>
      <c r="D486" s="22"/>
      <c r="E486" s="22"/>
      <c r="F486" s="22"/>
      <c r="G486" s="24" t="str">
        <f aca="false">IF(C486="","",E486-F486)</f>
        <v/>
      </c>
      <c r="H486" s="24" t="str">
        <f aca="false">IF(C486="BUY",-E486,IF(C486="TRIM",G486,""))</f>
        <v/>
      </c>
      <c r="I486" s="25" t="str">
        <f aca="false">IF(C486="BUY",IF(OR(D486="",G486=""),"",G486/D486),IF(C486="TRIM",IF(OR(D486="",E486=""),"",-E486/D486),""))</f>
        <v/>
      </c>
      <c r="J486" s="24" t="str">
        <f aca="false">IF(A486="","",IF(COUNTIF($A$4:A486,A486)=1,INDEX(Chapters!$K$4:$K$203,MATCH(A486,Chapters!$A$4:$A$203,0))+IF(C486="BUY",N(E486),IF(C486="TRIM",-MIN(INDEX(Chapters!$K$4:$K$203,MATCH(A486,Chapters!$A$4:$A$203,0)),ABS(N(I486))*INDEX(Chapters!$H$4:$H$203,MATCH(A486,Chapters!$A$4:$A$203,0))),0)),J485+IF(C486="BUY",N(E486),IF(C486="TRIM",-MIN(J485,ABS(N(I486))*L485),0))))</f>
        <v/>
      </c>
      <c r="K486" s="25" t="str">
        <f aca="false">IF(A486="","",IF(COUNTIF($A$4:A486,A486)=1,INDEX(Chapters!$G$4:$G$203,MATCH(A486,Chapters!$A$4:$A$203,0))+N(I486),K485+N(I486)))</f>
        <v/>
      </c>
      <c r="L486" s="24" t="n">
        <f aca="false">IF(OR(K486="",K486=0),0,J486/K486)</f>
        <v>0</v>
      </c>
      <c r="M486" s="27"/>
    </row>
    <row r="487" customFormat="false" ht="15" hidden="false" customHeight="true" outlineLevel="0" collapsed="false">
      <c r="A487" s="20"/>
      <c r="B487" s="21"/>
      <c r="C487" s="20"/>
      <c r="D487" s="22"/>
      <c r="E487" s="22"/>
      <c r="F487" s="22"/>
      <c r="G487" s="24" t="str">
        <f aca="false">IF(C487="","",E487-F487)</f>
        <v/>
      </c>
      <c r="H487" s="24" t="str">
        <f aca="false">IF(C487="BUY",-E487,IF(C487="TRIM",G487,""))</f>
        <v/>
      </c>
      <c r="I487" s="25" t="str">
        <f aca="false">IF(C487="BUY",IF(OR(D487="",G487=""),"",G487/D487),IF(C487="TRIM",IF(OR(D487="",E487=""),"",-E487/D487),""))</f>
        <v/>
      </c>
      <c r="J487" s="24" t="str">
        <f aca="false">IF(A487="","",IF(COUNTIF($A$4:A487,A487)=1,INDEX(Chapters!$K$4:$K$203,MATCH(A487,Chapters!$A$4:$A$203,0))+IF(C487="BUY",N(E487),IF(C487="TRIM",-MIN(INDEX(Chapters!$K$4:$K$203,MATCH(A487,Chapters!$A$4:$A$203,0)),ABS(N(I487))*INDEX(Chapters!$H$4:$H$203,MATCH(A487,Chapters!$A$4:$A$203,0))),0)),J486+IF(C487="BUY",N(E487),IF(C487="TRIM",-MIN(J486,ABS(N(I487))*L486),0))))</f>
        <v/>
      </c>
      <c r="K487" s="25" t="str">
        <f aca="false">IF(A487="","",IF(COUNTIF($A$4:A487,A487)=1,INDEX(Chapters!$G$4:$G$203,MATCH(A487,Chapters!$A$4:$A$203,0))+N(I487),K486+N(I487)))</f>
        <v/>
      </c>
      <c r="L487" s="24" t="n">
        <f aca="false">IF(OR(K487="",K487=0),0,J487/K487)</f>
        <v>0</v>
      </c>
      <c r="M487" s="27"/>
    </row>
    <row r="488" customFormat="false" ht="15" hidden="false" customHeight="true" outlineLevel="0" collapsed="false">
      <c r="A488" s="20"/>
      <c r="B488" s="21"/>
      <c r="C488" s="20"/>
      <c r="D488" s="22"/>
      <c r="E488" s="22"/>
      <c r="F488" s="22"/>
      <c r="G488" s="24" t="str">
        <f aca="false">IF(C488="","",E488-F488)</f>
        <v/>
      </c>
      <c r="H488" s="24" t="str">
        <f aca="false">IF(C488="BUY",-E488,IF(C488="TRIM",G488,""))</f>
        <v/>
      </c>
      <c r="I488" s="25" t="str">
        <f aca="false">IF(C488="BUY",IF(OR(D488="",G488=""),"",G488/D488),IF(C488="TRIM",IF(OR(D488="",E488=""),"",-E488/D488),""))</f>
        <v/>
      </c>
      <c r="J488" s="24" t="str">
        <f aca="false">IF(A488="","",IF(COUNTIF($A$4:A488,A488)=1,INDEX(Chapters!$K$4:$K$203,MATCH(A488,Chapters!$A$4:$A$203,0))+IF(C488="BUY",N(E488),IF(C488="TRIM",-MIN(INDEX(Chapters!$K$4:$K$203,MATCH(A488,Chapters!$A$4:$A$203,0)),ABS(N(I488))*INDEX(Chapters!$H$4:$H$203,MATCH(A488,Chapters!$A$4:$A$203,0))),0)),J487+IF(C488="BUY",N(E488),IF(C488="TRIM",-MIN(J487,ABS(N(I488))*L487),0))))</f>
        <v/>
      </c>
      <c r="K488" s="25" t="str">
        <f aca="false">IF(A488="","",IF(COUNTIF($A$4:A488,A488)=1,INDEX(Chapters!$G$4:$G$203,MATCH(A488,Chapters!$A$4:$A$203,0))+N(I488),K487+N(I488)))</f>
        <v/>
      </c>
      <c r="L488" s="24" t="n">
        <f aca="false">IF(OR(K488="",K488=0),0,J488/K488)</f>
        <v>0</v>
      </c>
      <c r="M488" s="27"/>
    </row>
    <row r="489" customFormat="false" ht="15" hidden="false" customHeight="true" outlineLevel="0" collapsed="false">
      <c r="A489" s="20"/>
      <c r="B489" s="21"/>
      <c r="C489" s="20"/>
      <c r="D489" s="22"/>
      <c r="E489" s="22"/>
      <c r="F489" s="22"/>
      <c r="G489" s="24" t="str">
        <f aca="false">IF(C489="","",E489-F489)</f>
        <v/>
      </c>
      <c r="H489" s="24" t="str">
        <f aca="false">IF(C489="BUY",-E489,IF(C489="TRIM",G489,""))</f>
        <v/>
      </c>
      <c r="I489" s="25" t="str">
        <f aca="false">IF(C489="BUY",IF(OR(D489="",G489=""),"",G489/D489),IF(C489="TRIM",IF(OR(D489="",E489=""),"",-E489/D489),""))</f>
        <v/>
      </c>
      <c r="J489" s="24" t="str">
        <f aca="false">IF(A489="","",IF(COUNTIF($A$4:A489,A489)=1,INDEX(Chapters!$K$4:$K$203,MATCH(A489,Chapters!$A$4:$A$203,0))+IF(C489="BUY",N(E489),IF(C489="TRIM",-MIN(INDEX(Chapters!$K$4:$K$203,MATCH(A489,Chapters!$A$4:$A$203,0)),ABS(N(I489))*INDEX(Chapters!$H$4:$H$203,MATCH(A489,Chapters!$A$4:$A$203,0))),0)),J488+IF(C489="BUY",N(E489),IF(C489="TRIM",-MIN(J488,ABS(N(I489))*L488),0))))</f>
        <v/>
      </c>
      <c r="K489" s="25" t="str">
        <f aca="false">IF(A489="","",IF(COUNTIF($A$4:A489,A489)=1,INDEX(Chapters!$G$4:$G$203,MATCH(A489,Chapters!$A$4:$A$203,0))+N(I489),K488+N(I489)))</f>
        <v/>
      </c>
      <c r="L489" s="24" t="n">
        <f aca="false">IF(OR(K489="",K489=0),0,J489/K489)</f>
        <v>0</v>
      </c>
      <c r="M489" s="27"/>
    </row>
    <row r="490" customFormat="false" ht="15" hidden="false" customHeight="true" outlineLevel="0" collapsed="false">
      <c r="A490" s="20"/>
      <c r="B490" s="21"/>
      <c r="C490" s="20"/>
      <c r="D490" s="22"/>
      <c r="E490" s="22"/>
      <c r="F490" s="22"/>
      <c r="G490" s="24" t="str">
        <f aca="false">IF(C490="","",E490-F490)</f>
        <v/>
      </c>
      <c r="H490" s="24" t="str">
        <f aca="false">IF(C490="BUY",-E490,IF(C490="TRIM",G490,""))</f>
        <v/>
      </c>
      <c r="I490" s="25" t="str">
        <f aca="false">IF(C490="BUY",IF(OR(D490="",G490=""),"",G490/D490),IF(C490="TRIM",IF(OR(D490="",E490=""),"",-E490/D490),""))</f>
        <v/>
      </c>
      <c r="J490" s="24" t="str">
        <f aca="false">IF(A490="","",IF(COUNTIF($A$4:A490,A490)=1,INDEX(Chapters!$K$4:$K$203,MATCH(A490,Chapters!$A$4:$A$203,0))+IF(C490="BUY",N(E490),IF(C490="TRIM",-MIN(INDEX(Chapters!$K$4:$K$203,MATCH(A490,Chapters!$A$4:$A$203,0)),ABS(N(I490))*INDEX(Chapters!$H$4:$H$203,MATCH(A490,Chapters!$A$4:$A$203,0))),0)),J489+IF(C490="BUY",N(E490),IF(C490="TRIM",-MIN(J489,ABS(N(I490))*L489),0))))</f>
        <v/>
      </c>
      <c r="K490" s="25" t="str">
        <f aca="false">IF(A490="","",IF(COUNTIF($A$4:A490,A490)=1,INDEX(Chapters!$G$4:$G$203,MATCH(A490,Chapters!$A$4:$A$203,0))+N(I490),K489+N(I490)))</f>
        <v/>
      </c>
      <c r="L490" s="24" t="n">
        <f aca="false">IF(OR(K490="",K490=0),0,J490/K490)</f>
        <v>0</v>
      </c>
      <c r="M490" s="27"/>
    </row>
    <row r="491" customFormat="false" ht="15" hidden="false" customHeight="true" outlineLevel="0" collapsed="false">
      <c r="A491" s="20"/>
      <c r="B491" s="21"/>
      <c r="C491" s="20"/>
      <c r="D491" s="22"/>
      <c r="E491" s="22"/>
      <c r="F491" s="22"/>
      <c r="G491" s="24" t="str">
        <f aca="false">IF(C491="","",E491-F491)</f>
        <v/>
      </c>
      <c r="H491" s="24" t="str">
        <f aca="false">IF(C491="BUY",-E491,IF(C491="TRIM",G491,""))</f>
        <v/>
      </c>
      <c r="I491" s="25" t="str">
        <f aca="false">IF(C491="BUY",IF(OR(D491="",G491=""),"",G491/D491),IF(C491="TRIM",IF(OR(D491="",E491=""),"",-E491/D491),""))</f>
        <v/>
      </c>
      <c r="J491" s="24" t="str">
        <f aca="false">IF(A491="","",IF(COUNTIF($A$4:A491,A491)=1,INDEX(Chapters!$K$4:$K$203,MATCH(A491,Chapters!$A$4:$A$203,0))+IF(C491="BUY",N(E491),IF(C491="TRIM",-MIN(INDEX(Chapters!$K$4:$K$203,MATCH(A491,Chapters!$A$4:$A$203,0)),ABS(N(I491))*INDEX(Chapters!$H$4:$H$203,MATCH(A491,Chapters!$A$4:$A$203,0))),0)),J490+IF(C491="BUY",N(E491),IF(C491="TRIM",-MIN(J490,ABS(N(I491))*L490),0))))</f>
        <v/>
      </c>
      <c r="K491" s="25" t="str">
        <f aca="false">IF(A491="","",IF(COUNTIF($A$4:A491,A491)=1,INDEX(Chapters!$G$4:$G$203,MATCH(A491,Chapters!$A$4:$A$203,0))+N(I491),K490+N(I491)))</f>
        <v/>
      </c>
      <c r="L491" s="24" t="n">
        <f aca="false">IF(OR(K491="",K491=0),0,J491/K491)</f>
        <v>0</v>
      </c>
      <c r="M491" s="27"/>
    </row>
    <row r="492" customFormat="false" ht="15" hidden="false" customHeight="true" outlineLevel="0" collapsed="false">
      <c r="A492" s="20"/>
      <c r="B492" s="21"/>
      <c r="C492" s="20"/>
      <c r="D492" s="22"/>
      <c r="E492" s="22"/>
      <c r="F492" s="22"/>
      <c r="G492" s="24" t="str">
        <f aca="false">IF(C492="","",E492-F492)</f>
        <v/>
      </c>
      <c r="H492" s="24" t="str">
        <f aca="false">IF(C492="BUY",-E492,IF(C492="TRIM",G492,""))</f>
        <v/>
      </c>
      <c r="I492" s="25" t="str">
        <f aca="false">IF(C492="BUY",IF(OR(D492="",G492=""),"",G492/D492),IF(C492="TRIM",IF(OR(D492="",E492=""),"",-E492/D492),""))</f>
        <v/>
      </c>
      <c r="J492" s="24" t="str">
        <f aca="false">IF(A492="","",IF(COUNTIF($A$4:A492,A492)=1,INDEX(Chapters!$K$4:$K$203,MATCH(A492,Chapters!$A$4:$A$203,0))+IF(C492="BUY",N(E492),IF(C492="TRIM",-MIN(INDEX(Chapters!$K$4:$K$203,MATCH(A492,Chapters!$A$4:$A$203,0)),ABS(N(I492))*INDEX(Chapters!$H$4:$H$203,MATCH(A492,Chapters!$A$4:$A$203,0))),0)),J491+IF(C492="BUY",N(E492),IF(C492="TRIM",-MIN(J491,ABS(N(I492))*L491),0))))</f>
        <v/>
      </c>
      <c r="K492" s="25" t="str">
        <f aca="false">IF(A492="","",IF(COUNTIF($A$4:A492,A492)=1,INDEX(Chapters!$G$4:$G$203,MATCH(A492,Chapters!$A$4:$A$203,0))+N(I492),K491+N(I492)))</f>
        <v/>
      </c>
      <c r="L492" s="24" t="n">
        <f aca="false">IF(OR(K492="",K492=0),0,J492/K492)</f>
        <v>0</v>
      </c>
      <c r="M492" s="27"/>
    </row>
    <row r="493" customFormat="false" ht="15" hidden="false" customHeight="true" outlineLevel="0" collapsed="false">
      <c r="A493" s="20"/>
      <c r="B493" s="21"/>
      <c r="C493" s="20"/>
      <c r="D493" s="22"/>
      <c r="E493" s="22"/>
      <c r="F493" s="22"/>
      <c r="G493" s="24" t="str">
        <f aca="false">IF(C493="","",E493-F493)</f>
        <v/>
      </c>
      <c r="H493" s="24" t="str">
        <f aca="false">IF(C493="BUY",-E493,IF(C493="TRIM",G493,""))</f>
        <v/>
      </c>
      <c r="I493" s="25" t="str">
        <f aca="false">IF(C493="BUY",IF(OR(D493="",G493=""),"",G493/D493),IF(C493="TRIM",IF(OR(D493="",E493=""),"",-E493/D493),""))</f>
        <v/>
      </c>
      <c r="J493" s="24" t="str">
        <f aca="false">IF(A493="","",IF(COUNTIF($A$4:A493,A493)=1,INDEX(Chapters!$K$4:$K$203,MATCH(A493,Chapters!$A$4:$A$203,0))+IF(C493="BUY",N(E493),IF(C493="TRIM",-MIN(INDEX(Chapters!$K$4:$K$203,MATCH(A493,Chapters!$A$4:$A$203,0)),ABS(N(I493))*INDEX(Chapters!$H$4:$H$203,MATCH(A493,Chapters!$A$4:$A$203,0))),0)),J492+IF(C493="BUY",N(E493),IF(C493="TRIM",-MIN(J492,ABS(N(I493))*L492),0))))</f>
        <v/>
      </c>
      <c r="K493" s="25" t="str">
        <f aca="false">IF(A493="","",IF(COUNTIF($A$4:A493,A493)=1,INDEX(Chapters!$G$4:$G$203,MATCH(A493,Chapters!$A$4:$A$203,0))+N(I493),K492+N(I493)))</f>
        <v/>
      </c>
      <c r="L493" s="24" t="n">
        <f aca="false">IF(OR(K493="",K493=0),0,J493/K493)</f>
        <v>0</v>
      </c>
      <c r="M493" s="27"/>
    </row>
    <row r="494" customFormat="false" ht="15" hidden="false" customHeight="true" outlineLevel="0" collapsed="false">
      <c r="A494" s="20"/>
      <c r="B494" s="21"/>
      <c r="C494" s="20"/>
      <c r="D494" s="22"/>
      <c r="E494" s="22"/>
      <c r="F494" s="22"/>
      <c r="G494" s="24" t="str">
        <f aca="false">IF(C494="","",E494-F494)</f>
        <v/>
      </c>
      <c r="H494" s="24" t="str">
        <f aca="false">IF(C494="BUY",-E494,IF(C494="TRIM",G494,""))</f>
        <v/>
      </c>
      <c r="I494" s="25" t="str">
        <f aca="false">IF(C494="BUY",IF(OR(D494="",G494=""),"",G494/D494),IF(C494="TRIM",IF(OR(D494="",E494=""),"",-E494/D494),""))</f>
        <v/>
      </c>
      <c r="J494" s="24" t="str">
        <f aca="false">IF(A494="","",IF(COUNTIF($A$4:A494,A494)=1,INDEX(Chapters!$K$4:$K$203,MATCH(A494,Chapters!$A$4:$A$203,0))+IF(C494="BUY",N(E494),IF(C494="TRIM",-MIN(INDEX(Chapters!$K$4:$K$203,MATCH(A494,Chapters!$A$4:$A$203,0)),ABS(N(I494))*INDEX(Chapters!$H$4:$H$203,MATCH(A494,Chapters!$A$4:$A$203,0))),0)),J493+IF(C494="BUY",N(E494),IF(C494="TRIM",-MIN(J493,ABS(N(I494))*L493),0))))</f>
        <v/>
      </c>
      <c r="K494" s="25" t="str">
        <f aca="false">IF(A494="","",IF(COUNTIF($A$4:A494,A494)=1,INDEX(Chapters!$G$4:$G$203,MATCH(A494,Chapters!$A$4:$A$203,0))+N(I494),K493+N(I494)))</f>
        <v/>
      </c>
      <c r="L494" s="24" t="n">
        <f aca="false">IF(OR(K494="",K494=0),0,J494/K494)</f>
        <v>0</v>
      </c>
      <c r="M494" s="27"/>
    </row>
    <row r="495" customFormat="false" ht="15" hidden="false" customHeight="true" outlineLevel="0" collapsed="false">
      <c r="A495" s="20"/>
      <c r="B495" s="21"/>
      <c r="C495" s="20"/>
      <c r="D495" s="22"/>
      <c r="E495" s="22"/>
      <c r="F495" s="22"/>
      <c r="G495" s="24" t="str">
        <f aca="false">IF(C495="","",E495-F495)</f>
        <v/>
      </c>
      <c r="H495" s="24" t="str">
        <f aca="false">IF(C495="BUY",-E495,IF(C495="TRIM",G495,""))</f>
        <v/>
      </c>
      <c r="I495" s="25" t="str">
        <f aca="false">IF(C495="BUY",IF(OR(D495="",G495=""),"",G495/D495),IF(C495="TRIM",IF(OR(D495="",E495=""),"",-E495/D495),""))</f>
        <v/>
      </c>
      <c r="J495" s="24" t="str">
        <f aca="false">IF(A495="","",IF(COUNTIF($A$4:A495,A495)=1,INDEX(Chapters!$K$4:$K$203,MATCH(A495,Chapters!$A$4:$A$203,0))+IF(C495="BUY",N(E495),IF(C495="TRIM",-MIN(INDEX(Chapters!$K$4:$K$203,MATCH(A495,Chapters!$A$4:$A$203,0)),ABS(N(I495))*INDEX(Chapters!$H$4:$H$203,MATCH(A495,Chapters!$A$4:$A$203,0))),0)),J494+IF(C495="BUY",N(E495),IF(C495="TRIM",-MIN(J494,ABS(N(I495))*L494),0))))</f>
        <v/>
      </c>
      <c r="K495" s="25" t="str">
        <f aca="false">IF(A495="","",IF(COUNTIF($A$4:A495,A495)=1,INDEX(Chapters!$G$4:$G$203,MATCH(A495,Chapters!$A$4:$A$203,0))+N(I495),K494+N(I495)))</f>
        <v/>
      </c>
      <c r="L495" s="24" t="n">
        <f aca="false">IF(OR(K495="",K495=0),0,J495/K495)</f>
        <v>0</v>
      </c>
      <c r="M495" s="27"/>
    </row>
    <row r="496" customFormat="false" ht="15" hidden="false" customHeight="true" outlineLevel="0" collapsed="false">
      <c r="A496" s="20"/>
      <c r="B496" s="21"/>
      <c r="C496" s="20"/>
      <c r="D496" s="22"/>
      <c r="E496" s="22"/>
      <c r="F496" s="22"/>
      <c r="G496" s="24" t="str">
        <f aca="false">IF(C496="","",E496-F496)</f>
        <v/>
      </c>
      <c r="H496" s="24" t="str">
        <f aca="false">IF(C496="BUY",-E496,IF(C496="TRIM",G496,""))</f>
        <v/>
      </c>
      <c r="I496" s="25" t="str">
        <f aca="false">IF(C496="BUY",IF(OR(D496="",G496=""),"",G496/D496),IF(C496="TRIM",IF(OR(D496="",E496=""),"",-E496/D496),""))</f>
        <v/>
      </c>
      <c r="J496" s="24" t="str">
        <f aca="false">IF(A496="","",IF(COUNTIF($A$4:A496,A496)=1,INDEX(Chapters!$K$4:$K$203,MATCH(A496,Chapters!$A$4:$A$203,0))+IF(C496="BUY",N(E496),IF(C496="TRIM",-MIN(INDEX(Chapters!$K$4:$K$203,MATCH(A496,Chapters!$A$4:$A$203,0)),ABS(N(I496))*INDEX(Chapters!$H$4:$H$203,MATCH(A496,Chapters!$A$4:$A$203,0))),0)),J495+IF(C496="BUY",N(E496),IF(C496="TRIM",-MIN(J495,ABS(N(I496))*L495),0))))</f>
        <v/>
      </c>
      <c r="K496" s="25" t="str">
        <f aca="false">IF(A496="","",IF(COUNTIF($A$4:A496,A496)=1,INDEX(Chapters!$G$4:$G$203,MATCH(A496,Chapters!$A$4:$A$203,0))+N(I496),K495+N(I496)))</f>
        <v/>
      </c>
      <c r="L496" s="24" t="n">
        <f aca="false">IF(OR(K496="",K496=0),0,J496/K496)</f>
        <v>0</v>
      </c>
      <c r="M496" s="27"/>
    </row>
    <row r="497" customFormat="false" ht="15" hidden="false" customHeight="true" outlineLevel="0" collapsed="false">
      <c r="A497" s="20"/>
      <c r="B497" s="21"/>
      <c r="C497" s="20"/>
      <c r="D497" s="22"/>
      <c r="E497" s="22"/>
      <c r="F497" s="22"/>
      <c r="G497" s="24" t="str">
        <f aca="false">IF(C497="","",E497-F497)</f>
        <v/>
      </c>
      <c r="H497" s="24" t="str">
        <f aca="false">IF(C497="BUY",-E497,IF(C497="TRIM",G497,""))</f>
        <v/>
      </c>
      <c r="I497" s="25" t="str">
        <f aca="false">IF(C497="BUY",IF(OR(D497="",G497=""),"",G497/D497),IF(C497="TRIM",IF(OR(D497="",E497=""),"",-E497/D497),""))</f>
        <v/>
      </c>
      <c r="J497" s="24" t="str">
        <f aca="false">IF(A497="","",IF(COUNTIF($A$4:A497,A497)=1,INDEX(Chapters!$K$4:$K$203,MATCH(A497,Chapters!$A$4:$A$203,0))+IF(C497="BUY",N(E497),IF(C497="TRIM",-MIN(INDEX(Chapters!$K$4:$K$203,MATCH(A497,Chapters!$A$4:$A$203,0)),ABS(N(I497))*INDEX(Chapters!$H$4:$H$203,MATCH(A497,Chapters!$A$4:$A$203,0))),0)),J496+IF(C497="BUY",N(E497),IF(C497="TRIM",-MIN(J496,ABS(N(I497))*L496),0))))</f>
        <v/>
      </c>
      <c r="K497" s="25" t="str">
        <f aca="false">IF(A497="","",IF(COUNTIF($A$4:A497,A497)=1,INDEX(Chapters!$G$4:$G$203,MATCH(A497,Chapters!$A$4:$A$203,0))+N(I497),K496+N(I497)))</f>
        <v/>
      </c>
      <c r="L497" s="24" t="n">
        <f aca="false">IF(OR(K497="",K497=0),0,J497/K497)</f>
        <v>0</v>
      </c>
      <c r="M497" s="27"/>
    </row>
    <row r="498" customFormat="false" ht="15" hidden="false" customHeight="true" outlineLevel="0" collapsed="false">
      <c r="A498" s="20"/>
      <c r="B498" s="21"/>
      <c r="C498" s="20"/>
      <c r="D498" s="22"/>
      <c r="E498" s="22"/>
      <c r="F498" s="22"/>
      <c r="G498" s="24" t="str">
        <f aca="false">IF(C498="","",E498-F498)</f>
        <v/>
      </c>
      <c r="H498" s="24" t="str">
        <f aca="false">IF(C498="BUY",-E498,IF(C498="TRIM",G498,""))</f>
        <v/>
      </c>
      <c r="I498" s="25" t="str">
        <f aca="false">IF(C498="BUY",IF(OR(D498="",G498=""),"",G498/D498),IF(C498="TRIM",IF(OR(D498="",E498=""),"",-E498/D498),""))</f>
        <v/>
      </c>
      <c r="J498" s="24" t="str">
        <f aca="false">IF(A498="","",IF(COUNTIF($A$4:A498,A498)=1,INDEX(Chapters!$K$4:$K$203,MATCH(A498,Chapters!$A$4:$A$203,0))+IF(C498="BUY",N(E498),IF(C498="TRIM",-MIN(INDEX(Chapters!$K$4:$K$203,MATCH(A498,Chapters!$A$4:$A$203,0)),ABS(N(I498))*INDEX(Chapters!$H$4:$H$203,MATCH(A498,Chapters!$A$4:$A$203,0))),0)),J497+IF(C498="BUY",N(E498),IF(C498="TRIM",-MIN(J497,ABS(N(I498))*L497),0))))</f>
        <v/>
      </c>
      <c r="K498" s="25" t="str">
        <f aca="false">IF(A498="","",IF(COUNTIF($A$4:A498,A498)=1,INDEX(Chapters!$G$4:$G$203,MATCH(A498,Chapters!$A$4:$A$203,0))+N(I498),K497+N(I498)))</f>
        <v/>
      </c>
      <c r="L498" s="24" t="n">
        <f aca="false">IF(OR(K498="",K498=0),0,J498/K498)</f>
        <v>0</v>
      </c>
      <c r="M498" s="27"/>
    </row>
    <row r="499" customFormat="false" ht="15" hidden="false" customHeight="true" outlineLevel="0" collapsed="false">
      <c r="A499" s="20"/>
      <c r="B499" s="21"/>
      <c r="C499" s="20"/>
      <c r="D499" s="22"/>
      <c r="E499" s="22"/>
      <c r="F499" s="22"/>
      <c r="G499" s="24" t="str">
        <f aca="false">IF(C499="","",E499-F499)</f>
        <v/>
      </c>
      <c r="H499" s="24" t="str">
        <f aca="false">IF(C499="BUY",-E499,IF(C499="TRIM",G499,""))</f>
        <v/>
      </c>
      <c r="I499" s="25" t="str">
        <f aca="false">IF(C499="BUY",IF(OR(D499="",G499=""),"",G499/D499),IF(C499="TRIM",IF(OR(D499="",E499=""),"",-E499/D499),""))</f>
        <v/>
      </c>
      <c r="J499" s="24" t="str">
        <f aca="false">IF(A499="","",IF(COUNTIF($A$4:A499,A499)=1,INDEX(Chapters!$K$4:$K$203,MATCH(A499,Chapters!$A$4:$A$203,0))+IF(C499="BUY",N(E499),IF(C499="TRIM",-MIN(INDEX(Chapters!$K$4:$K$203,MATCH(A499,Chapters!$A$4:$A$203,0)),ABS(N(I499))*INDEX(Chapters!$H$4:$H$203,MATCH(A499,Chapters!$A$4:$A$203,0))),0)),J498+IF(C499="BUY",N(E499),IF(C499="TRIM",-MIN(J498,ABS(N(I499))*L498),0))))</f>
        <v/>
      </c>
      <c r="K499" s="25" t="str">
        <f aca="false">IF(A499="","",IF(COUNTIF($A$4:A499,A499)=1,INDEX(Chapters!$G$4:$G$203,MATCH(A499,Chapters!$A$4:$A$203,0))+N(I499),K498+N(I499)))</f>
        <v/>
      </c>
      <c r="L499" s="24" t="n">
        <f aca="false">IF(OR(K499="",K499=0),0,J499/K499)</f>
        <v>0</v>
      </c>
      <c r="M499" s="27"/>
    </row>
    <row r="500" customFormat="false" ht="15" hidden="false" customHeight="true" outlineLevel="0" collapsed="false">
      <c r="A500" s="20"/>
      <c r="B500" s="21"/>
      <c r="C500" s="20"/>
      <c r="D500" s="22"/>
      <c r="E500" s="22"/>
      <c r="F500" s="22"/>
      <c r="G500" s="24" t="str">
        <f aca="false">IF(C500="","",E500-F500)</f>
        <v/>
      </c>
      <c r="H500" s="24" t="str">
        <f aca="false">IF(C500="BUY",-E500,IF(C500="TRIM",G500,""))</f>
        <v/>
      </c>
      <c r="I500" s="25" t="str">
        <f aca="false">IF(C500="BUY",IF(OR(D500="",G500=""),"",G500/D500),IF(C500="TRIM",IF(OR(D500="",E500=""),"",-E500/D500),""))</f>
        <v/>
      </c>
      <c r="J500" s="24" t="str">
        <f aca="false">IF(A500="","",IF(COUNTIF($A$4:A500,A500)=1,INDEX(Chapters!$K$4:$K$203,MATCH(A500,Chapters!$A$4:$A$203,0))+IF(C500="BUY",N(E500),IF(C500="TRIM",-MIN(INDEX(Chapters!$K$4:$K$203,MATCH(A500,Chapters!$A$4:$A$203,0)),ABS(N(I500))*INDEX(Chapters!$H$4:$H$203,MATCH(A500,Chapters!$A$4:$A$203,0))),0)),J499+IF(C500="BUY",N(E500),IF(C500="TRIM",-MIN(J499,ABS(N(I500))*L499),0))))</f>
        <v/>
      </c>
      <c r="K500" s="25" t="str">
        <f aca="false">IF(A500="","",IF(COUNTIF($A$4:A500,A500)=1,INDEX(Chapters!$G$4:$G$203,MATCH(A500,Chapters!$A$4:$A$203,0))+N(I500),K499+N(I500)))</f>
        <v/>
      </c>
      <c r="L500" s="24" t="n">
        <f aca="false">IF(OR(K500="",K500=0),0,J500/K500)</f>
        <v>0</v>
      </c>
      <c r="M500" s="27"/>
    </row>
    <row r="501" customFormat="false" ht="15" hidden="false" customHeight="true" outlineLevel="0" collapsed="false">
      <c r="A501" s="20"/>
      <c r="B501" s="21"/>
      <c r="C501" s="20"/>
      <c r="D501" s="22"/>
      <c r="E501" s="22"/>
      <c r="F501" s="22"/>
      <c r="G501" s="24" t="str">
        <f aca="false">IF(C501="","",E501-F501)</f>
        <v/>
      </c>
      <c r="H501" s="24" t="str">
        <f aca="false">IF(C501="BUY",-E501,IF(C501="TRIM",G501,""))</f>
        <v/>
      </c>
      <c r="I501" s="25" t="str">
        <f aca="false">IF(C501="BUY",IF(OR(D501="",G501=""),"",G501/D501),IF(C501="TRIM",IF(OR(D501="",E501=""),"",-E501/D501),""))</f>
        <v/>
      </c>
      <c r="J501" s="24" t="str">
        <f aca="false">IF(A501="","",IF(COUNTIF($A$4:A501,A501)=1,INDEX(Chapters!$K$4:$K$203,MATCH(A501,Chapters!$A$4:$A$203,0))+IF(C501="BUY",N(E501),IF(C501="TRIM",-MIN(INDEX(Chapters!$K$4:$K$203,MATCH(A501,Chapters!$A$4:$A$203,0)),ABS(N(I501))*INDEX(Chapters!$H$4:$H$203,MATCH(A501,Chapters!$A$4:$A$203,0))),0)),J500+IF(C501="BUY",N(E501),IF(C501="TRIM",-MIN(J500,ABS(N(I501))*L500),0))))</f>
        <v/>
      </c>
      <c r="K501" s="25" t="str">
        <f aca="false">IF(A501="","",IF(COUNTIF($A$4:A501,A501)=1,INDEX(Chapters!$G$4:$G$203,MATCH(A501,Chapters!$A$4:$A$203,0))+N(I501),K500+N(I501)))</f>
        <v/>
      </c>
      <c r="L501" s="24" t="n">
        <f aca="false">IF(OR(K501="",K501=0),0,J501/K501)</f>
        <v>0</v>
      </c>
      <c r="M501" s="27"/>
    </row>
    <row r="502" customFormat="false" ht="15" hidden="false" customHeight="true" outlineLevel="0" collapsed="false">
      <c r="A502" s="20"/>
      <c r="B502" s="21"/>
      <c r="C502" s="20"/>
      <c r="D502" s="22"/>
      <c r="E502" s="22"/>
      <c r="F502" s="22"/>
      <c r="G502" s="24" t="str">
        <f aca="false">IF(C502="","",E502-F502)</f>
        <v/>
      </c>
      <c r="H502" s="24" t="str">
        <f aca="false">IF(C502="BUY",-E502,IF(C502="TRIM",G502,""))</f>
        <v/>
      </c>
      <c r="I502" s="25" t="str">
        <f aca="false">IF(C502="BUY",IF(OR(D502="",G502=""),"",G502/D502),IF(C502="TRIM",IF(OR(D502="",E502=""),"",-E502/D502),""))</f>
        <v/>
      </c>
      <c r="J502" s="24" t="str">
        <f aca="false">IF(A502="","",IF(COUNTIF($A$4:A502,A502)=1,INDEX(Chapters!$K$4:$K$203,MATCH(A502,Chapters!$A$4:$A$203,0))+IF(C502="BUY",N(E502),IF(C502="TRIM",-MIN(INDEX(Chapters!$K$4:$K$203,MATCH(A502,Chapters!$A$4:$A$203,0)),ABS(N(I502))*INDEX(Chapters!$H$4:$H$203,MATCH(A502,Chapters!$A$4:$A$203,0))),0)),J501+IF(C502="BUY",N(E502),IF(C502="TRIM",-MIN(J501,ABS(N(I502))*L501),0))))</f>
        <v/>
      </c>
      <c r="K502" s="25" t="str">
        <f aca="false">IF(A502="","",IF(COUNTIF($A$4:A502,A502)=1,INDEX(Chapters!$G$4:$G$203,MATCH(A502,Chapters!$A$4:$A$203,0))+N(I502),K501+N(I502)))</f>
        <v/>
      </c>
      <c r="L502" s="24" t="n">
        <f aca="false">IF(OR(K502="",K502=0),0,J502/K502)</f>
        <v>0</v>
      </c>
      <c r="M502" s="27"/>
    </row>
    <row r="503" customFormat="false" ht="15" hidden="false" customHeight="true" outlineLevel="0" collapsed="false">
      <c r="A503" s="20"/>
      <c r="B503" s="21"/>
      <c r="C503" s="20"/>
      <c r="D503" s="22"/>
      <c r="E503" s="22"/>
      <c r="F503" s="22"/>
      <c r="G503" s="24" t="str">
        <f aca="false">IF(C503="","",E503-F503)</f>
        <v/>
      </c>
      <c r="H503" s="24" t="str">
        <f aca="false">IF(C503="BUY",-E503,IF(C503="TRIM",G503,""))</f>
        <v/>
      </c>
      <c r="I503" s="25" t="str">
        <f aca="false">IF(C503="BUY",IF(OR(D503="",G503=""),"",G503/D503),IF(C503="TRIM",IF(OR(D503="",E503=""),"",-E503/D503),""))</f>
        <v/>
      </c>
      <c r="J503" s="24" t="str">
        <f aca="false">IF(A503="","",IF(COUNTIF($A$4:A503,A503)=1,INDEX(Chapters!$K$4:$K$203,MATCH(A503,Chapters!$A$4:$A$203,0))+IF(C503="BUY",N(E503),IF(C503="TRIM",-MIN(INDEX(Chapters!$K$4:$K$203,MATCH(A503,Chapters!$A$4:$A$203,0)),ABS(N(I503))*INDEX(Chapters!$H$4:$H$203,MATCH(A503,Chapters!$A$4:$A$203,0))),0)),J502+IF(C503="BUY",N(E503),IF(C503="TRIM",-MIN(J502,ABS(N(I503))*L502),0))))</f>
        <v/>
      </c>
      <c r="K503" s="25" t="str">
        <f aca="false">IF(A503="","",IF(COUNTIF($A$4:A503,A503)=1,INDEX(Chapters!$G$4:$G$203,MATCH(A503,Chapters!$A$4:$A$203,0))+N(I503),K502+N(I503)))</f>
        <v/>
      </c>
      <c r="L503" s="24" t="n">
        <f aca="false">IF(OR(K503="",K503=0),0,J503/K503)</f>
        <v>0</v>
      </c>
      <c r="M503" s="27"/>
    </row>
    <row r="504" customFormat="false" ht="15" hidden="false" customHeight="true" outlineLevel="0" collapsed="false">
      <c r="A504" s="20"/>
      <c r="B504" s="21"/>
      <c r="C504" s="20"/>
      <c r="D504" s="22"/>
      <c r="E504" s="22"/>
      <c r="F504" s="22"/>
      <c r="G504" s="24" t="str">
        <f aca="false">IF(C504="","",E504-F504)</f>
        <v/>
      </c>
      <c r="H504" s="24" t="str">
        <f aca="false">IF(C504="BUY",-E504,IF(C504="TRIM",G504,""))</f>
        <v/>
      </c>
      <c r="I504" s="25" t="str">
        <f aca="false">IF(C504="BUY",IF(OR(D504="",G504=""),"",G504/D504),IF(C504="TRIM",IF(OR(D504="",E504=""),"",-E504/D504),""))</f>
        <v/>
      </c>
      <c r="J504" s="24" t="str">
        <f aca="false">IF(A504="","",IF(COUNTIF($A$4:A504,A504)=1,INDEX(Chapters!$K$4:$K$203,MATCH(A504,Chapters!$A$4:$A$203,0))+IF(C504="BUY",N(E504),IF(C504="TRIM",-MIN(INDEX(Chapters!$K$4:$K$203,MATCH(A504,Chapters!$A$4:$A$203,0)),ABS(N(I504))*INDEX(Chapters!$H$4:$H$203,MATCH(A504,Chapters!$A$4:$A$203,0))),0)),J503+IF(C504="BUY",N(E504),IF(C504="TRIM",-MIN(J503,ABS(N(I504))*L503),0))))</f>
        <v/>
      </c>
      <c r="K504" s="25" t="str">
        <f aca="false">IF(A504="","",IF(COUNTIF($A$4:A504,A504)=1,INDEX(Chapters!$G$4:$G$203,MATCH(A504,Chapters!$A$4:$A$203,0))+N(I504),K503+N(I504)))</f>
        <v/>
      </c>
      <c r="L504" s="24" t="n">
        <f aca="false">IF(OR(K504="",K504=0),0,J504/K504)</f>
        <v>0</v>
      </c>
      <c r="M504" s="27"/>
    </row>
    <row r="505" customFormat="false" ht="15" hidden="false" customHeight="true" outlineLevel="0" collapsed="false">
      <c r="A505" s="20"/>
      <c r="B505" s="21"/>
      <c r="C505" s="20"/>
      <c r="D505" s="22"/>
      <c r="E505" s="22"/>
      <c r="F505" s="22"/>
      <c r="G505" s="24" t="str">
        <f aca="false">IF(C505="","",E505-F505)</f>
        <v/>
      </c>
      <c r="H505" s="24" t="str">
        <f aca="false">IF(C505="BUY",-E505,IF(C505="TRIM",G505,""))</f>
        <v/>
      </c>
      <c r="I505" s="25" t="str">
        <f aca="false">IF(C505="BUY",IF(OR(D505="",G505=""),"",G505/D505),IF(C505="TRIM",IF(OR(D505="",E505=""),"",-E505/D505),""))</f>
        <v/>
      </c>
      <c r="J505" s="24" t="str">
        <f aca="false">IF(A505="","",IF(COUNTIF($A$4:A505,A505)=1,INDEX(Chapters!$K$4:$K$203,MATCH(A505,Chapters!$A$4:$A$203,0))+IF(C505="BUY",N(E505),IF(C505="TRIM",-MIN(INDEX(Chapters!$K$4:$K$203,MATCH(A505,Chapters!$A$4:$A$203,0)),ABS(N(I505))*INDEX(Chapters!$H$4:$H$203,MATCH(A505,Chapters!$A$4:$A$203,0))),0)),J504+IF(C505="BUY",N(E505),IF(C505="TRIM",-MIN(J504,ABS(N(I505))*L504),0))))</f>
        <v/>
      </c>
      <c r="K505" s="25" t="str">
        <f aca="false">IF(A505="","",IF(COUNTIF($A$4:A505,A505)=1,INDEX(Chapters!$G$4:$G$203,MATCH(A505,Chapters!$A$4:$A$203,0))+N(I505),K504+N(I505)))</f>
        <v/>
      </c>
      <c r="L505" s="24" t="n">
        <f aca="false">IF(OR(K505="",K505=0),0,J505/K505)</f>
        <v>0</v>
      </c>
      <c r="M505" s="27"/>
    </row>
    <row r="506" customFormat="false" ht="15" hidden="false" customHeight="true" outlineLevel="0" collapsed="false">
      <c r="A506" s="20"/>
      <c r="B506" s="21"/>
      <c r="C506" s="20"/>
      <c r="D506" s="22"/>
      <c r="E506" s="22"/>
      <c r="F506" s="22"/>
      <c r="G506" s="24" t="str">
        <f aca="false">IF(C506="","",E506-F506)</f>
        <v/>
      </c>
      <c r="H506" s="24" t="str">
        <f aca="false">IF(C506="BUY",-E506,IF(C506="TRIM",G506,""))</f>
        <v/>
      </c>
      <c r="I506" s="25" t="str">
        <f aca="false">IF(C506="BUY",IF(OR(D506="",G506=""),"",G506/D506),IF(C506="TRIM",IF(OR(D506="",E506=""),"",-E506/D506),""))</f>
        <v/>
      </c>
      <c r="J506" s="24" t="str">
        <f aca="false">IF(A506="","",IF(COUNTIF($A$4:A506,A506)=1,INDEX(Chapters!$K$4:$K$203,MATCH(A506,Chapters!$A$4:$A$203,0))+IF(C506="BUY",N(E506),IF(C506="TRIM",-MIN(INDEX(Chapters!$K$4:$K$203,MATCH(A506,Chapters!$A$4:$A$203,0)),ABS(N(I506))*INDEX(Chapters!$H$4:$H$203,MATCH(A506,Chapters!$A$4:$A$203,0))),0)),J505+IF(C506="BUY",N(E506),IF(C506="TRIM",-MIN(J505,ABS(N(I506))*L505),0))))</f>
        <v/>
      </c>
      <c r="K506" s="25" t="str">
        <f aca="false">IF(A506="","",IF(COUNTIF($A$4:A506,A506)=1,INDEX(Chapters!$G$4:$G$203,MATCH(A506,Chapters!$A$4:$A$203,0))+N(I506),K505+N(I506)))</f>
        <v/>
      </c>
      <c r="L506" s="24" t="n">
        <f aca="false">IF(OR(K506="",K506=0),0,J506/K506)</f>
        <v>0</v>
      </c>
      <c r="M506" s="27"/>
    </row>
    <row r="507" customFormat="false" ht="15" hidden="false" customHeight="true" outlineLevel="0" collapsed="false">
      <c r="A507" s="20"/>
      <c r="B507" s="21"/>
      <c r="C507" s="20"/>
      <c r="D507" s="22"/>
      <c r="E507" s="22"/>
      <c r="F507" s="22"/>
      <c r="G507" s="24" t="str">
        <f aca="false">IF(C507="","",E507-F507)</f>
        <v/>
      </c>
      <c r="H507" s="24" t="str">
        <f aca="false">IF(C507="BUY",-E507,IF(C507="TRIM",G507,""))</f>
        <v/>
      </c>
      <c r="I507" s="25" t="str">
        <f aca="false">IF(C507="BUY",IF(OR(D507="",G507=""),"",G507/D507),IF(C507="TRIM",IF(OR(D507="",E507=""),"",-E507/D507),""))</f>
        <v/>
      </c>
      <c r="J507" s="24" t="str">
        <f aca="false">IF(A507="","",IF(COUNTIF($A$4:A507,A507)=1,INDEX(Chapters!$K$4:$K$203,MATCH(A507,Chapters!$A$4:$A$203,0))+IF(C507="BUY",N(E507),IF(C507="TRIM",-MIN(INDEX(Chapters!$K$4:$K$203,MATCH(A507,Chapters!$A$4:$A$203,0)),ABS(N(I507))*INDEX(Chapters!$H$4:$H$203,MATCH(A507,Chapters!$A$4:$A$203,0))),0)),J506+IF(C507="BUY",N(E507),IF(C507="TRIM",-MIN(J506,ABS(N(I507))*L506),0))))</f>
        <v/>
      </c>
      <c r="K507" s="25" t="str">
        <f aca="false">IF(A507="","",IF(COUNTIF($A$4:A507,A507)=1,INDEX(Chapters!$G$4:$G$203,MATCH(A507,Chapters!$A$4:$A$203,0))+N(I507),K506+N(I507)))</f>
        <v/>
      </c>
      <c r="L507" s="24" t="n">
        <f aca="false">IF(OR(K507="",K507=0),0,J507/K507)</f>
        <v>0</v>
      </c>
      <c r="M507" s="27"/>
    </row>
    <row r="508" customFormat="false" ht="15" hidden="false" customHeight="true" outlineLevel="0" collapsed="false">
      <c r="A508" s="20"/>
      <c r="B508" s="21"/>
      <c r="C508" s="20"/>
      <c r="D508" s="22"/>
      <c r="E508" s="22"/>
      <c r="F508" s="22"/>
      <c r="G508" s="24" t="str">
        <f aca="false">IF(C508="","",E508-F508)</f>
        <v/>
      </c>
      <c r="H508" s="24" t="str">
        <f aca="false">IF(C508="BUY",-E508,IF(C508="TRIM",G508,""))</f>
        <v/>
      </c>
      <c r="I508" s="25" t="str">
        <f aca="false">IF(C508="BUY",IF(OR(D508="",G508=""),"",G508/D508),IF(C508="TRIM",IF(OR(D508="",E508=""),"",-E508/D508),""))</f>
        <v/>
      </c>
      <c r="J508" s="24" t="str">
        <f aca="false">IF(A508="","",IF(COUNTIF($A$4:A508,A508)=1,INDEX(Chapters!$K$4:$K$203,MATCH(A508,Chapters!$A$4:$A$203,0))+IF(C508="BUY",N(E508),IF(C508="TRIM",-MIN(INDEX(Chapters!$K$4:$K$203,MATCH(A508,Chapters!$A$4:$A$203,0)),ABS(N(I508))*INDEX(Chapters!$H$4:$H$203,MATCH(A508,Chapters!$A$4:$A$203,0))),0)),J507+IF(C508="BUY",N(E508),IF(C508="TRIM",-MIN(J507,ABS(N(I508))*L507),0))))</f>
        <v/>
      </c>
      <c r="K508" s="25" t="str">
        <f aca="false">IF(A508="","",IF(COUNTIF($A$4:A508,A508)=1,INDEX(Chapters!$G$4:$G$203,MATCH(A508,Chapters!$A$4:$A$203,0))+N(I508),K507+N(I508)))</f>
        <v/>
      </c>
      <c r="L508" s="24" t="n">
        <f aca="false">IF(OR(K508="",K508=0),0,J508/K508)</f>
        <v>0</v>
      </c>
      <c r="M508" s="27"/>
    </row>
    <row r="509" customFormat="false" ht="15" hidden="false" customHeight="true" outlineLevel="0" collapsed="false">
      <c r="A509" s="20"/>
      <c r="B509" s="21"/>
      <c r="C509" s="20"/>
      <c r="D509" s="22"/>
      <c r="E509" s="22"/>
      <c r="F509" s="22"/>
      <c r="G509" s="24" t="str">
        <f aca="false">IF(C509="","",E509-F509)</f>
        <v/>
      </c>
      <c r="H509" s="24" t="str">
        <f aca="false">IF(C509="BUY",-E509,IF(C509="TRIM",G509,""))</f>
        <v/>
      </c>
      <c r="I509" s="25" t="str">
        <f aca="false">IF(C509="BUY",IF(OR(D509="",G509=""),"",G509/D509),IF(C509="TRIM",IF(OR(D509="",E509=""),"",-E509/D509),""))</f>
        <v/>
      </c>
      <c r="J509" s="24" t="str">
        <f aca="false">IF(A509="","",IF(COUNTIF($A$4:A509,A509)=1,INDEX(Chapters!$K$4:$K$203,MATCH(A509,Chapters!$A$4:$A$203,0))+IF(C509="BUY",N(E509),IF(C509="TRIM",-MIN(INDEX(Chapters!$K$4:$K$203,MATCH(A509,Chapters!$A$4:$A$203,0)),ABS(N(I509))*INDEX(Chapters!$H$4:$H$203,MATCH(A509,Chapters!$A$4:$A$203,0))),0)),J508+IF(C509="BUY",N(E509),IF(C509="TRIM",-MIN(J508,ABS(N(I509))*L508),0))))</f>
        <v/>
      </c>
      <c r="K509" s="25" t="str">
        <f aca="false">IF(A509="","",IF(COUNTIF($A$4:A509,A509)=1,INDEX(Chapters!$G$4:$G$203,MATCH(A509,Chapters!$A$4:$A$203,0))+N(I509),K508+N(I509)))</f>
        <v/>
      </c>
      <c r="L509" s="24" t="n">
        <f aca="false">IF(OR(K509="",K509=0),0,J509/K509)</f>
        <v>0</v>
      </c>
      <c r="M509" s="27"/>
    </row>
    <row r="510" customFormat="false" ht="15" hidden="false" customHeight="true" outlineLevel="0" collapsed="false">
      <c r="A510" s="20"/>
      <c r="B510" s="21"/>
      <c r="C510" s="20"/>
      <c r="D510" s="22"/>
      <c r="E510" s="22"/>
      <c r="F510" s="22"/>
      <c r="G510" s="24" t="str">
        <f aca="false">IF(C510="","",E510-F510)</f>
        <v/>
      </c>
      <c r="H510" s="24" t="str">
        <f aca="false">IF(C510="BUY",-E510,IF(C510="TRIM",G510,""))</f>
        <v/>
      </c>
      <c r="I510" s="25" t="str">
        <f aca="false">IF(C510="BUY",IF(OR(D510="",G510=""),"",G510/D510),IF(C510="TRIM",IF(OR(D510="",E510=""),"",-E510/D510),""))</f>
        <v/>
      </c>
      <c r="J510" s="24" t="str">
        <f aca="false">IF(A510="","",IF(COUNTIF($A$4:A510,A510)=1,INDEX(Chapters!$K$4:$K$203,MATCH(A510,Chapters!$A$4:$A$203,0))+IF(C510="BUY",N(E510),IF(C510="TRIM",-MIN(INDEX(Chapters!$K$4:$K$203,MATCH(A510,Chapters!$A$4:$A$203,0)),ABS(N(I510))*INDEX(Chapters!$H$4:$H$203,MATCH(A510,Chapters!$A$4:$A$203,0))),0)),J509+IF(C510="BUY",N(E510),IF(C510="TRIM",-MIN(J509,ABS(N(I510))*L509),0))))</f>
        <v/>
      </c>
      <c r="K510" s="25" t="str">
        <f aca="false">IF(A510="","",IF(COUNTIF($A$4:A510,A510)=1,INDEX(Chapters!$G$4:$G$203,MATCH(A510,Chapters!$A$4:$A$203,0))+N(I510),K509+N(I510)))</f>
        <v/>
      </c>
      <c r="L510" s="24" t="n">
        <f aca="false">IF(OR(K510="",K510=0),0,J510/K510)</f>
        <v>0</v>
      </c>
      <c r="M510" s="27"/>
    </row>
    <row r="511" customFormat="false" ht="15" hidden="false" customHeight="true" outlineLevel="0" collapsed="false">
      <c r="A511" s="20"/>
      <c r="B511" s="21"/>
      <c r="C511" s="20"/>
      <c r="D511" s="22"/>
      <c r="E511" s="22"/>
      <c r="F511" s="22"/>
      <c r="G511" s="24" t="str">
        <f aca="false">IF(C511="","",E511-F511)</f>
        <v/>
      </c>
      <c r="H511" s="24" t="str">
        <f aca="false">IF(C511="BUY",-E511,IF(C511="TRIM",G511,""))</f>
        <v/>
      </c>
      <c r="I511" s="25" t="str">
        <f aca="false">IF(C511="BUY",IF(OR(D511="",G511=""),"",G511/D511),IF(C511="TRIM",IF(OR(D511="",E511=""),"",-E511/D511),""))</f>
        <v/>
      </c>
      <c r="J511" s="24" t="str">
        <f aca="false">IF(A511="","",IF(COUNTIF($A$4:A511,A511)=1,INDEX(Chapters!$K$4:$K$203,MATCH(A511,Chapters!$A$4:$A$203,0))+IF(C511="BUY",N(E511),IF(C511="TRIM",-MIN(INDEX(Chapters!$K$4:$K$203,MATCH(A511,Chapters!$A$4:$A$203,0)),ABS(N(I511))*INDEX(Chapters!$H$4:$H$203,MATCH(A511,Chapters!$A$4:$A$203,0))),0)),J510+IF(C511="BUY",N(E511),IF(C511="TRIM",-MIN(J510,ABS(N(I511))*L510),0))))</f>
        <v/>
      </c>
      <c r="K511" s="25" t="str">
        <f aca="false">IF(A511="","",IF(COUNTIF($A$4:A511,A511)=1,INDEX(Chapters!$G$4:$G$203,MATCH(A511,Chapters!$A$4:$A$203,0))+N(I511),K510+N(I511)))</f>
        <v/>
      </c>
      <c r="L511" s="24" t="n">
        <f aca="false">IF(OR(K511="",K511=0),0,J511/K511)</f>
        <v>0</v>
      </c>
      <c r="M511" s="27"/>
    </row>
    <row r="512" customFormat="false" ht="15" hidden="false" customHeight="true" outlineLevel="0" collapsed="false">
      <c r="A512" s="20"/>
      <c r="B512" s="21"/>
      <c r="C512" s="20"/>
      <c r="D512" s="22"/>
      <c r="E512" s="22"/>
      <c r="F512" s="22"/>
      <c r="G512" s="24" t="str">
        <f aca="false">IF(C512="","",E512-F512)</f>
        <v/>
      </c>
      <c r="H512" s="24" t="str">
        <f aca="false">IF(C512="BUY",-E512,IF(C512="TRIM",G512,""))</f>
        <v/>
      </c>
      <c r="I512" s="25" t="str">
        <f aca="false">IF(C512="BUY",IF(OR(D512="",G512=""),"",G512/D512),IF(C512="TRIM",IF(OR(D512="",E512=""),"",-E512/D512),""))</f>
        <v/>
      </c>
      <c r="J512" s="24" t="str">
        <f aca="false">IF(A512="","",IF(COUNTIF($A$4:A512,A512)=1,INDEX(Chapters!$K$4:$K$203,MATCH(A512,Chapters!$A$4:$A$203,0))+IF(C512="BUY",N(E512),IF(C512="TRIM",-MIN(INDEX(Chapters!$K$4:$K$203,MATCH(A512,Chapters!$A$4:$A$203,0)),ABS(N(I512))*INDEX(Chapters!$H$4:$H$203,MATCH(A512,Chapters!$A$4:$A$203,0))),0)),J511+IF(C512="BUY",N(E512),IF(C512="TRIM",-MIN(J511,ABS(N(I512))*L511),0))))</f>
        <v/>
      </c>
      <c r="K512" s="25" t="str">
        <f aca="false">IF(A512="","",IF(COUNTIF($A$4:A512,A512)=1,INDEX(Chapters!$G$4:$G$203,MATCH(A512,Chapters!$A$4:$A$203,0))+N(I512),K511+N(I512)))</f>
        <v/>
      </c>
      <c r="L512" s="24" t="n">
        <f aca="false">IF(OR(K512="",K512=0),0,J512/K512)</f>
        <v>0</v>
      </c>
      <c r="M512" s="27"/>
    </row>
    <row r="513" customFormat="false" ht="15" hidden="false" customHeight="true" outlineLevel="0" collapsed="false">
      <c r="A513" s="20"/>
      <c r="B513" s="21"/>
      <c r="C513" s="20"/>
      <c r="D513" s="22"/>
      <c r="E513" s="22"/>
      <c r="F513" s="22"/>
      <c r="G513" s="24" t="str">
        <f aca="false">IF(C513="","",E513-F513)</f>
        <v/>
      </c>
      <c r="H513" s="24" t="str">
        <f aca="false">IF(C513="BUY",-E513,IF(C513="TRIM",G513,""))</f>
        <v/>
      </c>
      <c r="I513" s="25" t="str">
        <f aca="false">IF(C513="BUY",IF(OR(D513="",G513=""),"",G513/D513),IF(C513="TRIM",IF(OR(D513="",E513=""),"",-E513/D513),""))</f>
        <v/>
      </c>
      <c r="J513" s="24" t="str">
        <f aca="false">IF(A513="","",IF(COUNTIF($A$4:A513,A513)=1,INDEX(Chapters!$K$4:$K$203,MATCH(A513,Chapters!$A$4:$A$203,0))+IF(C513="BUY",N(E513),IF(C513="TRIM",-MIN(INDEX(Chapters!$K$4:$K$203,MATCH(A513,Chapters!$A$4:$A$203,0)),ABS(N(I513))*INDEX(Chapters!$H$4:$H$203,MATCH(A513,Chapters!$A$4:$A$203,0))),0)),J512+IF(C513="BUY",N(E513),IF(C513="TRIM",-MIN(J512,ABS(N(I513))*L512),0))))</f>
        <v/>
      </c>
      <c r="K513" s="25" t="str">
        <f aca="false">IF(A513="","",IF(COUNTIF($A$4:A513,A513)=1,INDEX(Chapters!$G$4:$G$203,MATCH(A513,Chapters!$A$4:$A$203,0))+N(I513),K512+N(I513)))</f>
        <v/>
      </c>
      <c r="L513" s="24" t="n">
        <f aca="false">IF(OR(K513="",K513=0),0,J513/K513)</f>
        <v>0</v>
      </c>
      <c r="M513" s="27"/>
    </row>
    <row r="514" customFormat="false" ht="15" hidden="false" customHeight="true" outlineLevel="0" collapsed="false">
      <c r="A514" s="20"/>
      <c r="B514" s="21"/>
      <c r="C514" s="20"/>
      <c r="D514" s="22"/>
      <c r="E514" s="22"/>
      <c r="F514" s="22"/>
      <c r="G514" s="24" t="str">
        <f aca="false">IF(C514="","",E514-F514)</f>
        <v/>
      </c>
      <c r="H514" s="24" t="str">
        <f aca="false">IF(C514="BUY",-E514,IF(C514="TRIM",G514,""))</f>
        <v/>
      </c>
      <c r="I514" s="25" t="str">
        <f aca="false">IF(C514="BUY",IF(OR(D514="",G514=""),"",G514/D514),IF(C514="TRIM",IF(OR(D514="",E514=""),"",-E514/D514),""))</f>
        <v/>
      </c>
      <c r="J514" s="24" t="str">
        <f aca="false">IF(A514="","",IF(COUNTIF($A$4:A514,A514)=1,INDEX(Chapters!$K$4:$K$203,MATCH(A514,Chapters!$A$4:$A$203,0))+IF(C514="BUY",N(E514),IF(C514="TRIM",-MIN(INDEX(Chapters!$K$4:$K$203,MATCH(A514,Chapters!$A$4:$A$203,0)),ABS(N(I514))*INDEX(Chapters!$H$4:$H$203,MATCH(A514,Chapters!$A$4:$A$203,0))),0)),J513+IF(C514="BUY",N(E514),IF(C514="TRIM",-MIN(J513,ABS(N(I514))*L513),0))))</f>
        <v/>
      </c>
      <c r="K514" s="25" t="str">
        <f aca="false">IF(A514="","",IF(COUNTIF($A$4:A514,A514)=1,INDEX(Chapters!$G$4:$G$203,MATCH(A514,Chapters!$A$4:$A$203,0))+N(I514),K513+N(I514)))</f>
        <v/>
      </c>
      <c r="L514" s="24" t="n">
        <f aca="false">IF(OR(K514="",K514=0),0,J514/K514)</f>
        <v>0</v>
      </c>
      <c r="M514" s="27"/>
    </row>
    <row r="515" customFormat="false" ht="15" hidden="false" customHeight="true" outlineLevel="0" collapsed="false">
      <c r="A515" s="20"/>
      <c r="B515" s="21"/>
      <c r="C515" s="20"/>
      <c r="D515" s="22"/>
      <c r="E515" s="22"/>
      <c r="F515" s="22"/>
      <c r="G515" s="24" t="str">
        <f aca="false">IF(C515="","",E515-F515)</f>
        <v/>
      </c>
      <c r="H515" s="24" t="str">
        <f aca="false">IF(C515="BUY",-E515,IF(C515="TRIM",G515,""))</f>
        <v/>
      </c>
      <c r="I515" s="25" t="str">
        <f aca="false">IF(C515="BUY",IF(OR(D515="",G515=""),"",G515/D515),IF(C515="TRIM",IF(OR(D515="",E515=""),"",-E515/D515),""))</f>
        <v/>
      </c>
      <c r="J515" s="24" t="str">
        <f aca="false">IF(A515="","",IF(COUNTIF($A$4:A515,A515)=1,INDEX(Chapters!$K$4:$K$203,MATCH(A515,Chapters!$A$4:$A$203,0))+IF(C515="BUY",N(E515),IF(C515="TRIM",-MIN(INDEX(Chapters!$K$4:$K$203,MATCH(A515,Chapters!$A$4:$A$203,0)),ABS(N(I515))*INDEX(Chapters!$H$4:$H$203,MATCH(A515,Chapters!$A$4:$A$203,0))),0)),J514+IF(C515="BUY",N(E515),IF(C515="TRIM",-MIN(J514,ABS(N(I515))*L514),0))))</f>
        <v/>
      </c>
      <c r="K515" s="25" t="str">
        <f aca="false">IF(A515="","",IF(COUNTIF($A$4:A515,A515)=1,INDEX(Chapters!$G$4:$G$203,MATCH(A515,Chapters!$A$4:$A$203,0))+N(I515),K514+N(I515)))</f>
        <v/>
      </c>
      <c r="L515" s="24" t="n">
        <f aca="false">IF(OR(K515="",K515=0),0,J515/K515)</f>
        <v>0</v>
      </c>
      <c r="M515" s="27"/>
    </row>
    <row r="516" customFormat="false" ht="15" hidden="false" customHeight="true" outlineLevel="0" collapsed="false">
      <c r="A516" s="20"/>
      <c r="B516" s="21"/>
      <c r="C516" s="20"/>
      <c r="D516" s="22"/>
      <c r="E516" s="22"/>
      <c r="F516" s="22"/>
      <c r="G516" s="24" t="str">
        <f aca="false">IF(C516="","",E516-F516)</f>
        <v/>
      </c>
      <c r="H516" s="24" t="str">
        <f aca="false">IF(C516="BUY",-E516,IF(C516="TRIM",G516,""))</f>
        <v/>
      </c>
      <c r="I516" s="25" t="str">
        <f aca="false">IF(C516="BUY",IF(OR(D516="",G516=""),"",G516/D516),IF(C516="TRIM",IF(OR(D516="",E516=""),"",-E516/D516),""))</f>
        <v/>
      </c>
      <c r="J516" s="24" t="str">
        <f aca="false">IF(A516="","",IF(COUNTIF($A$4:A516,A516)=1,INDEX(Chapters!$K$4:$K$203,MATCH(A516,Chapters!$A$4:$A$203,0))+IF(C516="BUY",N(E516),IF(C516="TRIM",-MIN(INDEX(Chapters!$K$4:$K$203,MATCH(A516,Chapters!$A$4:$A$203,0)),ABS(N(I516))*INDEX(Chapters!$H$4:$H$203,MATCH(A516,Chapters!$A$4:$A$203,0))),0)),J515+IF(C516="BUY",N(E516),IF(C516="TRIM",-MIN(J515,ABS(N(I516))*L515),0))))</f>
        <v/>
      </c>
      <c r="K516" s="25" t="str">
        <f aca="false">IF(A516="","",IF(COUNTIF($A$4:A516,A516)=1,INDEX(Chapters!$G$4:$G$203,MATCH(A516,Chapters!$A$4:$A$203,0))+N(I516),K515+N(I516)))</f>
        <v/>
      </c>
      <c r="L516" s="24" t="n">
        <f aca="false">IF(OR(K516="",K516=0),0,J516/K516)</f>
        <v>0</v>
      </c>
      <c r="M516" s="27"/>
    </row>
    <row r="517" customFormat="false" ht="15" hidden="false" customHeight="true" outlineLevel="0" collapsed="false">
      <c r="A517" s="20"/>
      <c r="B517" s="21"/>
      <c r="C517" s="20"/>
      <c r="D517" s="22"/>
      <c r="E517" s="22"/>
      <c r="F517" s="22"/>
      <c r="G517" s="24" t="str">
        <f aca="false">IF(C517="","",E517-F517)</f>
        <v/>
      </c>
      <c r="H517" s="24" t="str">
        <f aca="false">IF(C517="BUY",-E517,IF(C517="TRIM",G517,""))</f>
        <v/>
      </c>
      <c r="I517" s="25" t="str">
        <f aca="false">IF(C517="BUY",IF(OR(D517="",G517=""),"",G517/D517),IF(C517="TRIM",IF(OR(D517="",E517=""),"",-E517/D517),""))</f>
        <v/>
      </c>
      <c r="J517" s="24" t="str">
        <f aca="false">IF(A517="","",IF(COUNTIF($A$4:A517,A517)=1,INDEX(Chapters!$K$4:$K$203,MATCH(A517,Chapters!$A$4:$A$203,0))+IF(C517="BUY",N(E517),IF(C517="TRIM",-MIN(INDEX(Chapters!$K$4:$K$203,MATCH(A517,Chapters!$A$4:$A$203,0)),ABS(N(I517))*INDEX(Chapters!$H$4:$H$203,MATCH(A517,Chapters!$A$4:$A$203,0))),0)),J516+IF(C517="BUY",N(E517),IF(C517="TRIM",-MIN(J516,ABS(N(I517))*L516),0))))</f>
        <v/>
      </c>
      <c r="K517" s="25" t="str">
        <f aca="false">IF(A517="","",IF(COUNTIF($A$4:A517,A517)=1,INDEX(Chapters!$G$4:$G$203,MATCH(A517,Chapters!$A$4:$A$203,0))+N(I517),K516+N(I517)))</f>
        <v/>
      </c>
      <c r="L517" s="24" t="n">
        <f aca="false">IF(OR(K517="",K517=0),0,J517/K517)</f>
        <v>0</v>
      </c>
      <c r="M517" s="27"/>
    </row>
    <row r="518" customFormat="false" ht="15" hidden="false" customHeight="true" outlineLevel="0" collapsed="false">
      <c r="A518" s="20"/>
      <c r="B518" s="21"/>
      <c r="C518" s="20"/>
      <c r="D518" s="22"/>
      <c r="E518" s="22"/>
      <c r="F518" s="22"/>
      <c r="G518" s="24" t="str">
        <f aca="false">IF(C518="","",E518-F518)</f>
        <v/>
      </c>
      <c r="H518" s="24" t="str">
        <f aca="false">IF(C518="BUY",-E518,IF(C518="TRIM",G518,""))</f>
        <v/>
      </c>
      <c r="I518" s="25" t="str">
        <f aca="false">IF(C518="BUY",IF(OR(D518="",G518=""),"",G518/D518),IF(C518="TRIM",IF(OR(D518="",E518=""),"",-E518/D518),""))</f>
        <v/>
      </c>
      <c r="J518" s="24" t="str">
        <f aca="false">IF(A518="","",IF(COUNTIF($A$4:A518,A518)=1,INDEX(Chapters!$K$4:$K$203,MATCH(A518,Chapters!$A$4:$A$203,0))+IF(C518="BUY",N(E518),IF(C518="TRIM",-MIN(INDEX(Chapters!$K$4:$K$203,MATCH(A518,Chapters!$A$4:$A$203,0)),ABS(N(I518))*INDEX(Chapters!$H$4:$H$203,MATCH(A518,Chapters!$A$4:$A$203,0))),0)),J517+IF(C518="BUY",N(E518),IF(C518="TRIM",-MIN(J517,ABS(N(I518))*L517),0))))</f>
        <v/>
      </c>
      <c r="K518" s="25" t="str">
        <f aca="false">IF(A518="","",IF(COUNTIF($A$4:A518,A518)=1,INDEX(Chapters!$G$4:$G$203,MATCH(A518,Chapters!$A$4:$A$203,0))+N(I518),K517+N(I518)))</f>
        <v/>
      </c>
      <c r="L518" s="24" t="n">
        <f aca="false">IF(OR(K518="",K518=0),0,J518/K518)</f>
        <v>0</v>
      </c>
      <c r="M518" s="27"/>
    </row>
    <row r="519" customFormat="false" ht="15" hidden="false" customHeight="true" outlineLevel="0" collapsed="false">
      <c r="A519" s="20"/>
      <c r="B519" s="21"/>
      <c r="C519" s="20"/>
      <c r="D519" s="22"/>
      <c r="E519" s="22"/>
      <c r="F519" s="22"/>
      <c r="G519" s="24" t="str">
        <f aca="false">IF(C519="","",E519-F519)</f>
        <v/>
      </c>
      <c r="H519" s="24" t="str">
        <f aca="false">IF(C519="BUY",-E519,IF(C519="TRIM",G519,""))</f>
        <v/>
      </c>
      <c r="I519" s="25" t="str">
        <f aca="false">IF(C519="BUY",IF(OR(D519="",G519=""),"",G519/D519),IF(C519="TRIM",IF(OR(D519="",E519=""),"",-E519/D519),""))</f>
        <v/>
      </c>
      <c r="J519" s="24" t="str">
        <f aca="false">IF(A519="","",IF(COUNTIF($A$4:A519,A519)=1,INDEX(Chapters!$K$4:$K$203,MATCH(A519,Chapters!$A$4:$A$203,0))+IF(C519="BUY",N(E519),IF(C519="TRIM",-MIN(INDEX(Chapters!$K$4:$K$203,MATCH(A519,Chapters!$A$4:$A$203,0)),ABS(N(I519))*INDEX(Chapters!$H$4:$H$203,MATCH(A519,Chapters!$A$4:$A$203,0))),0)),J518+IF(C519="BUY",N(E519),IF(C519="TRIM",-MIN(J518,ABS(N(I519))*L518),0))))</f>
        <v/>
      </c>
      <c r="K519" s="25" t="str">
        <f aca="false">IF(A519="","",IF(COUNTIF($A$4:A519,A519)=1,INDEX(Chapters!$G$4:$G$203,MATCH(A519,Chapters!$A$4:$A$203,0))+N(I519),K518+N(I519)))</f>
        <v/>
      </c>
      <c r="L519" s="24" t="n">
        <f aca="false">IF(OR(K519="",K519=0),0,J519/K519)</f>
        <v>0</v>
      </c>
      <c r="M519" s="27"/>
    </row>
    <row r="520" customFormat="false" ht="15" hidden="false" customHeight="true" outlineLevel="0" collapsed="false">
      <c r="A520" s="20"/>
      <c r="B520" s="21"/>
      <c r="C520" s="20"/>
      <c r="D520" s="22"/>
      <c r="E520" s="22"/>
      <c r="F520" s="22"/>
      <c r="G520" s="24" t="str">
        <f aca="false">IF(C520="","",E520-F520)</f>
        <v/>
      </c>
      <c r="H520" s="24" t="str">
        <f aca="false">IF(C520="BUY",-E520,IF(C520="TRIM",G520,""))</f>
        <v/>
      </c>
      <c r="I520" s="25" t="str">
        <f aca="false">IF(C520="BUY",IF(OR(D520="",G520=""),"",G520/D520),IF(C520="TRIM",IF(OR(D520="",E520=""),"",-E520/D520),""))</f>
        <v/>
      </c>
      <c r="J520" s="24" t="str">
        <f aca="false">IF(A520="","",IF(COUNTIF($A$4:A520,A520)=1,INDEX(Chapters!$K$4:$K$203,MATCH(A520,Chapters!$A$4:$A$203,0))+IF(C520="BUY",N(E520),IF(C520="TRIM",-MIN(INDEX(Chapters!$K$4:$K$203,MATCH(A520,Chapters!$A$4:$A$203,0)),ABS(N(I520))*INDEX(Chapters!$H$4:$H$203,MATCH(A520,Chapters!$A$4:$A$203,0))),0)),J519+IF(C520="BUY",N(E520),IF(C520="TRIM",-MIN(J519,ABS(N(I520))*L519),0))))</f>
        <v/>
      </c>
      <c r="K520" s="25" t="str">
        <f aca="false">IF(A520="","",IF(COUNTIF($A$4:A520,A520)=1,INDEX(Chapters!$G$4:$G$203,MATCH(A520,Chapters!$A$4:$A$203,0))+N(I520),K519+N(I520)))</f>
        <v/>
      </c>
      <c r="L520" s="24" t="n">
        <f aca="false">IF(OR(K520="",K520=0),0,J520/K520)</f>
        <v>0</v>
      </c>
      <c r="M520" s="27"/>
    </row>
    <row r="521" customFormat="false" ht="15" hidden="false" customHeight="true" outlineLevel="0" collapsed="false">
      <c r="A521" s="20"/>
      <c r="B521" s="21"/>
      <c r="C521" s="20"/>
      <c r="D521" s="22"/>
      <c r="E521" s="22"/>
      <c r="F521" s="22"/>
      <c r="G521" s="24" t="str">
        <f aca="false">IF(C521="","",E521-F521)</f>
        <v/>
      </c>
      <c r="H521" s="24" t="str">
        <f aca="false">IF(C521="BUY",-E521,IF(C521="TRIM",G521,""))</f>
        <v/>
      </c>
      <c r="I521" s="25" t="str">
        <f aca="false">IF(C521="BUY",IF(OR(D521="",G521=""),"",G521/D521),IF(C521="TRIM",IF(OR(D521="",E521=""),"",-E521/D521),""))</f>
        <v/>
      </c>
      <c r="J521" s="24" t="str">
        <f aca="false">IF(A521="","",IF(COUNTIF($A$4:A521,A521)=1,INDEX(Chapters!$K$4:$K$203,MATCH(A521,Chapters!$A$4:$A$203,0))+IF(C521="BUY",N(E521),IF(C521="TRIM",-MIN(INDEX(Chapters!$K$4:$K$203,MATCH(A521,Chapters!$A$4:$A$203,0)),ABS(N(I521))*INDEX(Chapters!$H$4:$H$203,MATCH(A521,Chapters!$A$4:$A$203,0))),0)),J520+IF(C521="BUY",N(E521),IF(C521="TRIM",-MIN(J520,ABS(N(I521))*L520),0))))</f>
        <v/>
      </c>
      <c r="K521" s="25" t="str">
        <f aca="false">IF(A521="","",IF(COUNTIF($A$4:A521,A521)=1,INDEX(Chapters!$G$4:$G$203,MATCH(A521,Chapters!$A$4:$A$203,0))+N(I521),K520+N(I521)))</f>
        <v/>
      </c>
      <c r="L521" s="24" t="n">
        <f aca="false">IF(OR(K521="",K521=0),0,J521/K521)</f>
        <v>0</v>
      </c>
      <c r="M521" s="27"/>
    </row>
    <row r="522" customFormat="false" ht="15" hidden="false" customHeight="true" outlineLevel="0" collapsed="false">
      <c r="A522" s="20"/>
      <c r="B522" s="21"/>
      <c r="C522" s="20"/>
      <c r="D522" s="22"/>
      <c r="E522" s="22"/>
      <c r="F522" s="22"/>
      <c r="G522" s="24" t="str">
        <f aca="false">IF(C522="","",E522-F522)</f>
        <v/>
      </c>
      <c r="H522" s="24" t="str">
        <f aca="false">IF(C522="BUY",-E522,IF(C522="TRIM",G522,""))</f>
        <v/>
      </c>
      <c r="I522" s="25" t="str">
        <f aca="false">IF(C522="BUY",IF(OR(D522="",G522=""),"",G522/D522),IF(C522="TRIM",IF(OR(D522="",E522=""),"",-E522/D522),""))</f>
        <v/>
      </c>
      <c r="J522" s="24" t="str">
        <f aca="false">IF(A522="","",IF(COUNTIF($A$4:A522,A522)=1,INDEX(Chapters!$K$4:$K$203,MATCH(A522,Chapters!$A$4:$A$203,0))+IF(C522="BUY",N(E522),IF(C522="TRIM",-MIN(INDEX(Chapters!$K$4:$K$203,MATCH(A522,Chapters!$A$4:$A$203,0)),ABS(N(I522))*INDEX(Chapters!$H$4:$H$203,MATCH(A522,Chapters!$A$4:$A$203,0))),0)),J521+IF(C522="BUY",N(E522),IF(C522="TRIM",-MIN(J521,ABS(N(I522))*L521),0))))</f>
        <v/>
      </c>
      <c r="K522" s="25" t="str">
        <f aca="false">IF(A522="","",IF(COUNTIF($A$4:A522,A522)=1,INDEX(Chapters!$G$4:$G$203,MATCH(A522,Chapters!$A$4:$A$203,0))+N(I522),K521+N(I522)))</f>
        <v/>
      </c>
      <c r="L522" s="24" t="n">
        <f aca="false">IF(OR(K522="",K522=0),0,J522/K522)</f>
        <v>0</v>
      </c>
      <c r="M522" s="27"/>
    </row>
    <row r="523" customFormat="false" ht="15" hidden="false" customHeight="true" outlineLevel="0" collapsed="false">
      <c r="A523" s="20"/>
      <c r="B523" s="21"/>
      <c r="C523" s="20"/>
      <c r="D523" s="22"/>
      <c r="E523" s="22"/>
      <c r="F523" s="22"/>
      <c r="G523" s="24" t="str">
        <f aca="false">IF(C523="","",E523-F523)</f>
        <v/>
      </c>
      <c r="H523" s="24" t="str">
        <f aca="false">IF(C523="BUY",-E523,IF(C523="TRIM",G523,""))</f>
        <v/>
      </c>
      <c r="I523" s="25" t="str">
        <f aca="false">IF(C523="BUY",IF(OR(D523="",G523=""),"",G523/D523),IF(C523="TRIM",IF(OR(D523="",E523=""),"",-E523/D523),""))</f>
        <v/>
      </c>
      <c r="J523" s="24" t="str">
        <f aca="false">IF(A523="","",IF(COUNTIF($A$4:A523,A523)=1,INDEX(Chapters!$K$4:$K$203,MATCH(A523,Chapters!$A$4:$A$203,0))+IF(C523="BUY",N(E523),IF(C523="TRIM",-MIN(INDEX(Chapters!$K$4:$K$203,MATCH(A523,Chapters!$A$4:$A$203,0)),ABS(N(I523))*INDEX(Chapters!$H$4:$H$203,MATCH(A523,Chapters!$A$4:$A$203,0))),0)),J522+IF(C523="BUY",N(E523),IF(C523="TRIM",-MIN(J522,ABS(N(I523))*L522),0))))</f>
        <v/>
      </c>
      <c r="K523" s="25" t="str">
        <f aca="false">IF(A523="","",IF(COUNTIF($A$4:A523,A523)=1,INDEX(Chapters!$G$4:$G$203,MATCH(A523,Chapters!$A$4:$A$203,0))+N(I523),K522+N(I523)))</f>
        <v/>
      </c>
      <c r="L523" s="24" t="n">
        <f aca="false">IF(OR(K523="",K523=0),0,J523/K523)</f>
        <v>0</v>
      </c>
      <c r="M523" s="27"/>
    </row>
    <row r="524" customFormat="false" ht="15" hidden="false" customHeight="true" outlineLevel="0" collapsed="false">
      <c r="A524" s="20"/>
      <c r="B524" s="21"/>
      <c r="C524" s="20"/>
      <c r="D524" s="22"/>
      <c r="E524" s="22"/>
      <c r="F524" s="22"/>
      <c r="G524" s="24" t="str">
        <f aca="false">IF(C524="","",E524-F524)</f>
        <v/>
      </c>
      <c r="H524" s="24" t="str">
        <f aca="false">IF(C524="BUY",-E524,IF(C524="TRIM",G524,""))</f>
        <v/>
      </c>
      <c r="I524" s="25" t="str">
        <f aca="false">IF(C524="BUY",IF(OR(D524="",G524=""),"",G524/D524),IF(C524="TRIM",IF(OR(D524="",E524=""),"",-E524/D524),""))</f>
        <v/>
      </c>
      <c r="J524" s="24" t="str">
        <f aca="false">IF(A524="","",IF(COUNTIF($A$4:A524,A524)=1,INDEX(Chapters!$K$4:$K$203,MATCH(A524,Chapters!$A$4:$A$203,0))+IF(C524="BUY",N(E524),IF(C524="TRIM",-MIN(INDEX(Chapters!$K$4:$K$203,MATCH(A524,Chapters!$A$4:$A$203,0)),ABS(N(I524))*INDEX(Chapters!$H$4:$H$203,MATCH(A524,Chapters!$A$4:$A$203,0))),0)),J523+IF(C524="BUY",N(E524),IF(C524="TRIM",-MIN(J523,ABS(N(I524))*L523),0))))</f>
        <v/>
      </c>
      <c r="K524" s="25" t="str">
        <f aca="false">IF(A524="","",IF(COUNTIF($A$4:A524,A524)=1,INDEX(Chapters!$G$4:$G$203,MATCH(A524,Chapters!$A$4:$A$203,0))+N(I524),K523+N(I524)))</f>
        <v/>
      </c>
      <c r="L524" s="24" t="n">
        <f aca="false">IF(OR(K524="",K524=0),0,J524/K524)</f>
        <v>0</v>
      </c>
      <c r="M524" s="27"/>
    </row>
    <row r="525" customFormat="false" ht="15" hidden="false" customHeight="true" outlineLevel="0" collapsed="false">
      <c r="A525" s="20"/>
      <c r="B525" s="21"/>
      <c r="C525" s="20"/>
      <c r="D525" s="22"/>
      <c r="E525" s="22"/>
      <c r="F525" s="22"/>
      <c r="G525" s="24" t="str">
        <f aca="false">IF(C525="","",E525-F525)</f>
        <v/>
      </c>
      <c r="H525" s="24" t="str">
        <f aca="false">IF(C525="BUY",-E525,IF(C525="TRIM",G525,""))</f>
        <v/>
      </c>
      <c r="I525" s="25" t="str">
        <f aca="false">IF(C525="BUY",IF(OR(D525="",G525=""),"",G525/D525),IF(C525="TRIM",IF(OR(D525="",E525=""),"",-E525/D525),""))</f>
        <v/>
      </c>
      <c r="J525" s="24" t="str">
        <f aca="false">IF(A525="","",IF(COUNTIF($A$4:A525,A525)=1,INDEX(Chapters!$K$4:$K$203,MATCH(A525,Chapters!$A$4:$A$203,0))+IF(C525="BUY",N(E525),IF(C525="TRIM",-MIN(INDEX(Chapters!$K$4:$K$203,MATCH(A525,Chapters!$A$4:$A$203,0)),ABS(N(I525))*INDEX(Chapters!$H$4:$H$203,MATCH(A525,Chapters!$A$4:$A$203,0))),0)),J524+IF(C525="BUY",N(E525),IF(C525="TRIM",-MIN(J524,ABS(N(I525))*L524),0))))</f>
        <v/>
      </c>
      <c r="K525" s="25" t="str">
        <f aca="false">IF(A525="","",IF(COUNTIF($A$4:A525,A525)=1,INDEX(Chapters!$G$4:$G$203,MATCH(A525,Chapters!$A$4:$A$203,0))+N(I525),K524+N(I525)))</f>
        <v/>
      </c>
      <c r="L525" s="24" t="n">
        <f aca="false">IF(OR(K525="",K525=0),0,J525/K525)</f>
        <v>0</v>
      </c>
      <c r="M525" s="27"/>
    </row>
    <row r="526" customFormat="false" ht="15" hidden="false" customHeight="true" outlineLevel="0" collapsed="false">
      <c r="A526" s="20"/>
      <c r="B526" s="21"/>
      <c r="C526" s="20"/>
      <c r="D526" s="22"/>
      <c r="E526" s="22"/>
      <c r="F526" s="22"/>
      <c r="G526" s="24" t="str">
        <f aca="false">IF(C526="","",E526-F526)</f>
        <v/>
      </c>
      <c r="H526" s="24" t="str">
        <f aca="false">IF(C526="BUY",-E526,IF(C526="TRIM",G526,""))</f>
        <v/>
      </c>
      <c r="I526" s="25" t="str">
        <f aca="false">IF(C526="BUY",IF(OR(D526="",G526=""),"",G526/D526),IF(C526="TRIM",IF(OR(D526="",E526=""),"",-E526/D526),""))</f>
        <v/>
      </c>
      <c r="J526" s="24" t="str">
        <f aca="false">IF(A526="","",IF(COUNTIF($A$4:A526,A526)=1,INDEX(Chapters!$K$4:$K$203,MATCH(A526,Chapters!$A$4:$A$203,0))+IF(C526="BUY",N(E526),IF(C526="TRIM",-MIN(INDEX(Chapters!$K$4:$K$203,MATCH(A526,Chapters!$A$4:$A$203,0)),ABS(N(I526))*INDEX(Chapters!$H$4:$H$203,MATCH(A526,Chapters!$A$4:$A$203,0))),0)),J525+IF(C526="BUY",N(E526),IF(C526="TRIM",-MIN(J525,ABS(N(I526))*L525),0))))</f>
        <v/>
      </c>
      <c r="K526" s="25" t="str">
        <f aca="false">IF(A526="","",IF(COUNTIF($A$4:A526,A526)=1,INDEX(Chapters!$G$4:$G$203,MATCH(A526,Chapters!$A$4:$A$203,0))+N(I526),K525+N(I526)))</f>
        <v/>
      </c>
      <c r="L526" s="24" t="n">
        <f aca="false">IF(OR(K526="",K526=0),0,J526/K526)</f>
        <v>0</v>
      </c>
      <c r="M526" s="27"/>
    </row>
    <row r="527" customFormat="false" ht="15" hidden="false" customHeight="true" outlineLevel="0" collapsed="false">
      <c r="A527" s="20"/>
      <c r="B527" s="21"/>
      <c r="C527" s="20"/>
      <c r="D527" s="22"/>
      <c r="E527" s="22"/>
      <c r="F527" s="22"/>
      <c r="G527" s="24" t="str">
        <f aca="false">IF(C527="","",E527-F527)</f>
        <v/>
      </c>
      <c r="H527" s="24" t="str">
        <f aca="false">IF(C527="BUY",-E527,IF(C527="TRIM",G527,""))</f>
        <v/>
      </c>
      <c r="I527" s="25" t="str">
        <f aca="false">IF(C527="BUY",IF(OR(D527="",G527=""),"",G527/D527),IF(C527="TRIM",IF(OR(D527="",E527=""),"",-E527/D527),""))</f>
        <v/>
      </c>
      <c r="J527" s="24" t="str">
        <f aca="false">IF(A527="","",IF(COUNTIF($A$4:A527,A527)=1,INDEX(Chapters!$K$4:$K$203,MATCH(A527,Chapters!$A$4:$A$203,0))+IF(C527="BUY",N(E527),IF(C527="TRIM",-MIN(INDEX(Chapters!$K$4:$K$203,MATCH(A527,Chapters!$A$4:$A$203,0)),ABS(N(I527))*INDEX(Chapters!$H$4:$H$203,MATCH(A527,Chapters!$A$4:$A$203,0))),0)),J526+IF(C527="BUY",N(E527),IF(C527="TRIM",-MIN(J526,ABS(N(I527))*L526),0))))</f>
        <v/>
      </c>
      <c r="K527" s="25" t="str">
        <f aca="false">IF(A527="","",IF(COUNTIF($A$4:A527,A527)=1,INDEX(Chapters!$G$4:$G$203,MATCH(A527,Chapters!$A$4:$A$203,0))+N(I527),K526+N(I527)))</f>
        <v/>
      </c>
      <c r="L527" s="24" t="n">
        <f aca="false">IF(OR(K527="",K527=0),0,J527/K527)</f>
        <v>0</v>
      </c>
      <c r="M527" s="27"/>
    </row>
    <row r="528" customFormat="false" ht="15" hidden="false" customHeight="true" outlineLevel="0" collapsed="false">
      <c r="A528" s="20"/>
      <c r="B528" s="21"/>
      <c r="C528" s="20"/>
      <c r="D528" s="22"/>
      <c r="E528" s="22"/>
      <c r="F528" s="22"/>
      <c r="G528" s="24" t="str">
        <f aca="false">IF(C528="","",E528-F528)</f>
        <v/>
      </c>
      <c r="H528" s="24" t="str">
        <f aca="false">IF(C528="BUY",-E528,IF(C528="TRIM",G528,""))</f>
        <v/>
      </c>
      <c r="I528" s="25" t="str">
        <f aca="false">IF(C528="BUY",IF(OR(D528="",G528=""),"",G528/D528),IF(C528="TRIM",IF(OR(D528="",E528=""),"",-E528/D528),""))</f>
        <v/>
      </c>
      <c r="J528" s="24" t="str">
        <f aca="false">IF(A528="","",IF(COUNTIF($A$4:A528,A528)=1,INDEX(Chapters!$K$4:$K$203,MATCH(A528,Chapters!$A$4:$A$203,0))+IF(C528="BUY",N(E528),IF(C528="TRIM",-MIN(INDEX(Chapters!$K$4:$K$203,MATCH(A528,Chapters!$A$4:$A$203,0)),ABS(N(I528))*INDEX(Chapters!$H$4:$H$203,MATCH(A528,Chapters!$A$4:$A$203,0))),0)),J527+IF(C528="BUY",N(E528),IF(C528="TRIM",-MIN(J527,ABS(N(I528))*L527),0))))</f>
        <v/>
      </c>
      <c r="K528" s="25" t="str">
        <f aca="false">IF(A528="","",IF(COUNTIF($A$4:A528,A528)=1,INDEX(Chapters!$G$4:$G$203,MATCH(A528,Chapters!$A$4:$A$203,0))+N(I528),K527+N(I528)))</f>
        <v/>
      </c>
      <c r="L528" s="24" t="n">
        <f aca="false">IF(OR(K528="",K528=0),0,J528/K528)</f>
        <v>0</v>
      </c>
      <c r="M528" s="27"/>
    </row>
    <row r="529" customFormat="false" ht="15" hidden="false" customHeight="true" outlineLevel="0" collapsed="false">
      <c r="A529" s="20"/>
      <c r="B529" s="21"/>
      <c r="C529" s="20"/>
      <c r="D529" s="22"/>
      <c r="E529" s="22"/>
      <c r="F529" s="22"/>
      <c r="G529" s="24" t="str">
        <f aca="false">IF(C529="","",E529-F529)</f>
        <v/>
      </c>
      <c r="H529" s="24" t="str">
        <f aca="false">IF(C529="BUY",-E529,IF(C529="TRIM",G529,""))</f>
        <v/>
      </c>
      <c r="I529" s="25" t="str">
        <f aca="false">IF(C529="BUY",IF(OR(D529="",G529=""),"",G529/D529),IF(C529="TRIM",IF(OR(D529="",E529=""),"",-E529/D529),""))</f>
        <v/>
      </c>
      <c r="J529" s="24" t="str">
        <f aca="false">IF(A529="","",IF(COUNTIF($A$4:A529,A529)=1,INDEX(Chapters!$K$4:$K$203,MATCH(A529,Chapters!$A$4:$A$203,0))+IF(C529="BUY",N(E529),IF(C529="TRIM",-MIN(INDEX(Chapters!$K$4:$K$203,MATCH(A529,Chapters!$A$4:$A$203,0)),ABS(N(I529))*INDEX(Chapters!$H$4:$H$203,MATCH(A529,Chapters!$A$4:$A$203,0))),0)),J528+IF(C529="BUY",N(E529),IF(C529="TRIM",-MIN(J528,ABS(N(I529))*L528),0))))</f>
        <v/>
      </c>
      <c r="K529" s="25" t="str">
        <f aca="false">IF(A529="","",IF(COUNTIF($A$4:A529,A529)=1,INDEX(Chapters!$G$4:$G$203,MATCH(A529,Chapters!$A$4:$A$203,0))+N(I529),K528+N(I529)))</f>
        <v/>
      </c>
      <c r="L529" s="24" t="n">
        <f aca="false">IF(OR(K529="",K529=0),0,J529/K529)</f>
        <v>0</v>
      </c>
      <c r="M529" s="27"/>
    </row>
    <row r="530" customFormat="false" ht="15" hidden="false" customHeight="true" outlineLevel="0" collapsed="false">
      <c r="A530" s="20"/>
      <c r="B530" s="21"/>
      <c r="C530" s="20"/>
      <c r="D530" s="22"/>
      <c r="E530" s="22"/>
      <c r="F530" s="22"/>
      <c r="G530" s="24" t="str">
        <f aca="false">IF(C530="","",E530-F530)</f>
        <v/>
      </c>
      <c r="H530" s="24" t="str">
        <f aca="false">IF(C530="BUY",-E530,IF(C530="TRIM",G530,""))</f>
        <v/>
      </c>
      <c r="I530" s="25" t="str">
        <f aca="false">IF(C530="BUY",IF(OR(D530="",G530=""),"",G530/D530),IF(C530="TRIM",IF(OR(D530="",E530=""),"",-E530/D530),""))</f>
        <v/>
      </c>
      <c r="J530" s="24" t="str">
        <f aca="false">IF(A530="","",IF(COUNTIF($A$4:A530,A530)=1,INDEX(Chapters!$K$4:$K$203,MATCH(A530,Chapters!$A$4:$A$203,0))+IF(C530="BUY",N(E530),IF(C530="TRIM",-MIN(INDEX(Chapters!$K$4:$K$203,MATCH(A530,Chapters!$A$4:$A$203,0)),ABS(N(I530))*INDEX(Chapters!$H$4:$H$203,MATCH(A530,Chapters!$A$4:$A$203,0))),0)),J529+IF(C530="BUY",N(E530),IF(C530="TRIM",-MIN(J529,ABS(N(I530))*L529),0))))</f>
        <v/>
      </c>
      <c r="K530" s="25" t="str">
        <f aca="false">IF(A530="","",IF(COUNTIF($A$4:A530,A530)=1,INDEX(Chapters!$G$4:$G$203,MATCH(A530,Chapters!$A$4:$A$203,0))+N(I530),K529+N(I530)))</f>
        <v/>
      </c>
      <c r="L530" s="24" t="n">
        <f aca="false">IF(OR(K530="",K530=0),0,J530/K530)</f>
        <v>0</v>
      </c>
      <c r="M530" s="27"/>
    </row>
    <row r="531" customFormat="false" ht="15" hidden="false" customHeight="true" outlineLevel="0" collapsed="false">
      <c r="A531" s="20"/>
      <c r="B531" s="21"/>
      <c r="C531" s="20"/>
      <c r="D531" s="22"/>
      <c r="E531" s="22"/>
      <c r="F531" s="22"/>
      <c r="G531" s="24" t="str">
        <f aca="false">IF(C531="","",E531-F531)</f>
        <v/>
      </c>
      <c r="H531" s="24" t="str">
        <f aca="false">IF(C531="BUY",-E531,IF(C531="TRIM",G531,""))</f>
        <v/>
      </c>
      <c r="I531" s="25" t="str">
        <f aca="false">IF(C531="BUY",IF(OR(D531="",G531=""),"",G531/D531),IF(C531="TRIM",IF(OR(D531="",E531=""),"",-E531/D531),""))</f>
        <v/>
      </c>
      <c r="J531" s="24" t="str">
        <f aca="false">IF(A531="","",IF(COUNTIF($A$4:A531,A531)=1,INDEX(Chapters!$K$4:$K$203,MATCH(A531,Chapters!$A$4:$A$203,0))+IF(C531="BUY",N(E531),IF(C531="TRIM",-MIN(INDEX(Chapters!$K$4:$K$203,MATCH(A531,Chapters!$A$4:$A$203,0)),ABS(N(I531))*INDEX(Chapters!$H$4:$H$203,MATCH(A531,Chapters!$A$4:$A$203,0))),0)),J530+IF(C531="BUY",N(E531),IF(C531="TRIM",-MIN(J530,ABS(N(I531))*L530),0))))</f>
        <v/>
      </c>
      <c r="K531" s="25" t="str">
        <f aca="false">IF(A531="","",IF(COUNTIF($A$4:A531,A531)=1,INDEX(Chapters!$G$4:$G$203,MATCH(A531,Chapters!$A$4:$A$203,0))+N(I531),K530+N(I531)))</f>
        <v/>
      </c>
      <c r="L531" s="24" t="n">
        <f aca="false">IF(OR(K531="",K531=0),0,J531/K531)</f>
        <v>0</v>
      </c>
      <c r="M531" s="27"/>
    </row>
    <row r="532" customFormat="false" ht="15" hidden="false" customHeight="true" outlineLevel="0" collapsed="false">
      <c r="A532" s="20"/>
      <c r="B532" s="21"/>
      <c r="C532" s="20"/>
      <c r="D532" s="22"/>
      <c r="E532" s="22"/>
      <c r="F532" s="22"/>
      <c r="G532" s="24" t="str">
        <f aca="false">IF(C532="","",E532-F532)</f>
        <v/>
      </c>
      <c r="H532" s="24" t="str">
        <f aca="false">IF(C532="BUY",-E532,IF(C532="TRIM",G532,""))</f>
        <v/>
      </c>
      <c r="I532" s="25" t="str">
        <f aca="false">IF(C532="BUY",IF(OR(D532="",G532=""),"",G532/D532),IF(C532="TRIM",IF(OR(D532="",E532=""),"",-E532/D532),""))</f>
        <v/>
      </c>
      <c r="J532" s="24" t="str">
        <f aca="false">IF(A532="","",IF(COUNTIF($A$4:A532,A532)=1,INDEX(Chapters!$K$4:$K$203,MATCH(A532,Chapters!$A$4:$A$203,0))+IF(C532="BUY",N(E532),IF(C532="TRIM",-MIN(INDEX(Chapters!$K$4:$K$203,MATCH(A532,Chapters!$A$4:$A$203,0)),ABS(N(I532))*INDEX(Chapters!$H$4:$H$203,MATCH(A532,Chapters!$A$4:$A$203,0))),0)),J531+IF(C532="BUY",N(E532),IF(C532="TRIM",-MIN(J531,ABS(N(I532))*L531),0))))</f>
        <v/>
      </c>
      <c r="K532" s="25" t="str">
        <f aca="false">IF(A532="","",IF(COUNTIF($A$4:A532,A532)=1,INDEX(Chapters!$G$4:$G$203,MATCH(A532,Chapters!$A$4:$A$203,0))+N(I532),K531+N(I532)))</f>
        <v/>
      </c>
      <c r="L532" s="24" t="n">
        <f aca="false">IF(OR(K532="",K532=0),0,J532/K532)</f>
        <v>0</v>
      </c>
      <c r="M532" s="27"/>
    </row>
    <row r="533" customFormat="false" ht="15" hidden="false" customHeight="true" outlineLevel="0" collapsed="false">
      <c r="A533" s="20"/>
      <c r="B533" s="21"/>
      <c r="C533" s="20"/>
      <c r="D533" s="22"/>
      <c r="E533" s="22"/>
      <c r="F533" s="22"/>
      <c r="G533" s="24" t="str">
        <f aca="false">IF(C533="","",E533-F533)</f>
        <v/>
      </c>
      <c r="H533" s="24" t="str">
        <f aca="false">IF(C533="BUY",-E533,IF(C533="TRIM",G533,""))</f>
        <v/>
      </c>
      <c r="I533" s="25" t="str">
        <f aca="false">IF(C533="BUY",IF(OR(D533="",G533=""),"",G533/D533),IF(C533="TRIM",IF(OR(D533="",E533=""),"",-E533/D533),""))</f>
        <v/>
      </c>
      <c r="J533" s="24" t="str">
        <f aca="false">IF(A533="","",IF(COUNTIF($A$4:A533,A533)=1,INDEX(Chapters!$K$4:$K$203,MATCH(A533,Chapters!$A$4:$A$203,0))+IF(C533="BUY",N(E533),IF(C533="TRIM",-MIN(INDEX(Chapters!$K$4:$K$203,MATCH(A533,Chapters!$A$4:$A$203,0)),ABS(N(I533))*INDEX(Chapters!$H$4:$H$203,MATCH(A533,Chapters!$A$4:$A$203,0))),0)),J532+IF(C533="BUY",N(E533),IF(C533="TRIM",-MIN(J532,ABS(N(I533))*L532),0))))</f>
        <v/>
      </c>
      <c r="K533" s="25" t="str">
        <f aca="false">IF(A533="","",IF(COUNTIF($A$4:A533,A533)=1,INDEX(Chapters!$G$4:$G$203,MATCH(A533,Chapters!$A$4:$A$203,0))+N(I533),K532+N(I533)))</f>
        <v/>
      </c>
      <c r="L533" s="24" t="n">
        <f aca="false">IF(OR(K533="",K533=0),0,J533/K533)</f>
        <v>0</v>
      </c>
      <c r="M533" s="27"/>
    </row>
    <row r="534" customFormat="false" ht="15" hidden="false" customHeight="true" outlineLevel="0" collapsed="false">
      <c r="A534" s="20"/>
      <c r="B534" s="21"/>
      <c r="C534" s="20"/>
      <c r="D534" s="22"/>
      <c r="E534" s="22"/>
      <c r="F534" s="22"/>
      <c r="G534" s="24" t="str">
        <f aca="false">IF(C534="","",E534-F534)</f>
        <v/>
      </c>
      <c r="H534" s="24" t="str">
        <f aca="false">IF(C534="BUY",-E534,IF(C534="TRIM",G534,""))</f>
        <v/>
      </c>
      <c r="I534" s="25" t="str">
        <f aca="false">IF(C534="BUY",IF(OR(D534="",G534=""),"",G534/D534),IF(C534="TRIM",IF(OR(D534="",E534=""),"",-E534/D534),""))</f>
        <v/>
      </c>
      <c r="J534" s="24" t="str">
        <f aca="false">IF(A534="","",IF(COUNTIF($A$4:A534,A534)=1,INDEX(Chapters!$K$4:$K$203,MATCH(A534,Chapters!$A$4:$A$203,0))+IF(C534="BUY",N(E534),IF(C534="TRIM",-MIN(INDEX(Chapters!$K$4:$K$203,MATCH(A534,Chapters!$A$4:$A$203,0)),ABS(N(I534))*INDEX(Chapters!$H$4:$H$203,MATCH(A534,Chapters!$A$4:$A$203,0))),0)),J533+IF(C534="BUY",N(E534),IF(C534="TRIM",-MIN(J533,ABS(N(I534))*L533),0))))</f>
        <v/>
      </c>
      <c r="K534" s="25" t="str">
        <f aca="false">IF(A534="","",IF(COUNTIF($A$4:A534,A534)=1,INDEX(Chapters!$G$4:$G$203,MATCH(A534,Chapters!$A$4:$A$203,0))+N(I534),K533+N(I534)))</f>
        <v/>
      </c>
      <c r="L534" s="24" t="n">
        <f aca="false">IF(OR(K534="",K534=0),0,J534/K534)</f>
        <v>0</v>
      </c>
      <c r="M534" s="27"/>
    </row>
    <row r="535" customFormat="false" ht="15" hidden="false" customHeight="true" outlineLevel="0" collapsed="false">
      <c r="A535" s="20"/>
      <c r="B535" s="21"/>
      <c r="C535" s="20"/>
      <c r="D535" s="22"/>
      <c r="E535" s="22"/>
      <c r="F535" s="22"/>
      <c r="G535" s="24" t="str">
        <f aca="false">IF(C535="","",E535-F535)</f>
        <v/>
      </c>
      <c r="H535" s="24" t="str">
        <f aca="false">IF(C535="BUY",-E535,IF(C535="TRIM",G535,""))</f>
        <v/>
      </c>
      <c r="I535" s="25" t="str">
        <f aca="false">IF(C535="BUY",IF(OR(D535="",G535=""),"",G535/D535),IF(C535="TRIM",IF(OR(D535="",E535=""),"",-E535/D535),""))</f>
        <v/>
      </c>
      <c r="J535" s="24" t="str">
        <f aca="false">IF(A535="","",IF(COUNTIF($A$4:A535,A535)=1,INDEX(Chapters!$K$4:$K$203,MATCH(A535,Chapters!$A$4:$A$203,0))+IF(C535="BUY",N(E535),IF(C535="TRIM",-MIN(INDEX(Chapters!$K$4:$K$203,MATCH(A535,Chapters!$A$4:$A$203,0)),ABS(N(I535))*INDEX(Chapters!$H$4:$H$203,MATCH(A535,Chapters!$A$4:$A$203,0))),0)),J534+IF(C535="BUY",N(E535),IF(C535="TRIM",-MIN(J534,ABS(N(I535))*L534),0))))</f>
        <v/>
      </c>
      <c r="K535" s="25" t="str">
        <f aca="false">IF(A535="","",IF(COUNTIF($A$4:A535,A535)=1,INDEX(Chapters!$G$4:$G$203,MATCH(A535,Chapters!$A$4:$A$203,0))+N(I535),K534+N(I535)))</f>
        <v/>
      </c>
      <c r="L535" s="24" t="n">
        <f aca="false">IF(OR(K535="",K535=0),0,J535/K535)</f>
        <v>0</v>
      </c>
      <c r="M535" s="27"/>
    </row>
    <row r="536" customFormat="false" ht="15" hidden="false" customHeight="true" outlineLevel="0" collapsed="false">
      <c r="A536" s="20"/>
      <c r="B536" s="21"/>
      <c r="C536" s="20"/>
      <c r="D536" s="22"/>
      <c r="E536" s="22"/>
      <c r="F536" s="22"/>
      <c r="G536" s="24" t="str">
        <f aca="false">IF(C536="","",E536-F536)</f>
        <v/>
      </c>
      <c r="H536" s="24" t="str">
        <f aca="false">IF(C536="BUY",-E536,IF(C536="TRIM",G536,""))</f>
        <v/>
      </c>
      <c r="I536" s="25" t="str">
        <f aca="false">IF(C536="BUY",IF(OR(D536="",G536=""),"",G536/D536),IF(C536="TRIM",IF(OR(D536="",E536=""),"",-E536/D536),""))</f>
        <v/>
      </c>
      <c r="J536" s="24" t="str">
        <f aca="false">IF(A536="","",IF(COUNTIF($A$4:A536,A536)=1,INDEX(Chapters!$K$4:$K$203,MATCH(A536,Chapters!$A$4:$A$203,0))+IF(C536="BUY",N(E536),IF(C536="TRIM",-MIN(INDEX(Chapters!$K$4:$K$203,MATCH(A536,Chapters!$A$4:$A$203,0)),ABS(N(I536))*INDEX(Chapters!$H$4:$H$203,MATCH(A536,Chapters!$A$4:$A$203,0))),0)),J535+IF(C536="BUY",N(E536),IF(C536="TRIM",-MIN(J535,ABS(N(I536))*L535),0))))</f>
        <v/>
      </c>
      <c r="K536" s="25" t="str">
        <f aca="false">IF(A536="","",IF(COUNTIF($A$4:A536,A536)=1,INDEX(Chapters!$G$4:$G$203,MATCH(A536,Chapters!$A$4:$A$203,0))+N(I536),K535+N(I536)))</f>
        <v/>
      </c>
      <c r="L536" s="24" t="n">
        <f aca="false">IF(OR(K536="",K536=0),0,J536/K536)</f>
        <v>0</v>
      </c>
      <c r="M536" s="27"/>
    </row>
    <row r="537" customFormat="false" ht="15" hidden="false" customHeight="true" outlineLevel="0" collapsed="false">
      <c r="A537" s="20"/>
      <c r="B537" s="21"/>
      <c r="C537" s="20"/>
      <c r="D537" s="22"/>
      <c r="E537" s="22"/>
      <c r="F537" s="22"/>
      <c r="G537" s="24" t="str">
        <f aca="false">IF(C537="","",E537-F537)</f>
        <v/>
      </c>
      <c r="H537" s="24" t="str">
        <f aca="false">IF(C537="BUY",-E537,IF(C537="TRIM",G537,""))</f>
        <v/>
      </c>
      <c r="I537" s="25" t="str">
        <f aca="false">IF(C537="BUY",IF(OR(D537="",G537=""),"",G537/D537),IF(C537="TRIM",IF(OR(D537="",E537=""),"",-E537/D537),""))</f>
        <v/>
      </c>
      <c r="J537" s="24" t="str">
        <f aca="false">IF(A537="","",IF(COUNTIF($A$4:A537,A537)=1,INDEX(Chapters!$K$4:$K$203,MATCH(A537,Chapters!$A$4:$A$203,0))+IF(C537="BUY",N(E537),IF(C537="TRIM",-MIN(INDEX(Chapters!$K$4:$K$203,MATCH(A537,Chapters!$A$4:$A$203,0)),ABS(N(I537))*INDEX(Chapters!$H$4:$H$203,MATCH(A537,Chapters!$A$4:$A$203,0))),0)),J536+IF(C537="BUY",N(E537),IF(C537="TRIM",-MIN(J536,ABS(N(I537))*L536),0))))</f>
        <v/>
      </c>
      <c r="K537" s="25" t="str">
        <f aca="false">IF(A537="","",IF(COUNTIF($A$4:A537,A537)=1,INDEX(Chapters!$G$4:$G$203,MATCH(A537,Chapters!$A$4:$A$203,0))+N(I537),K536+N(I537)))</f>
        <v/>
      </c>
      <c r="L537" s="24" t="n">
        <f aca="false">IF(OR(K537="",K537=0),0,J537/K537)</f>
        <v>0</v>
      </c>
      <c r="M537" s="27"/>
    </row>
    <row r="538" customFormat="false" ht="15" hidden="false" customHeight="true" outlineLevel="0" collapsed="false">
      <c r="A538" s="20"/>
      <c r="B538" s="21"/>
      <c r="C538" s="20"/>
      <c r="D538" s="22"/>
      <c r="E538" s="22"/>
      <c r="F538" s="22"/>
      <c r="G538" s="24" t="str">
        <f aca="false">IF(C538="","",E538-F538)</f>
        <v/>
      </c>
      <c r="H538" s="24" t="str">
        <f aca="false">IF(C538="BUY",-E538,IF(C538="TRIM",G538,""))</f>
        <v/>
      </c>
      <c r="I538" s="25" t="str">
        <f aca="false">IF(C538="BUY",IF(OR(D538="",G538=""),"",G538/D538),IF(C538="TRIM",IF(OR(D538="",E538=""),"",-E538/D538),""))</f>
        <v/>
      </c>
      <c r="J538" s="24" t="str">
        <f aca="false">IF(A538="","",IF(COUNTIF($A$4:A538,A538)=1,INDEX(Chapters!$K$4:$K$203,MATCH(A538,Chapters!$A$4:$A$203,0))+IF(C538="BUY",N(E538),IF(C538="TRIM",-MIN(INDEX(Chapters!$K$4:$K$203,MATCH(A538,Chapters!$A$4:$A$203,0)),ABS(N(I538))*INDEX(Chapters!$H$4:$H$203,MATCH(A538,Chapters!$A$4:$A$203,0))),0)),J537+IF(C538="BUY",N(E538),IF(C538="TRIM",-MIN(J537,ABS(N(I538))*L537),0))))</f>
        <v/>
      </c>
      <c r="K538" s="25" t="str">
        <f aca="false">IF(A538="","",IF(COUNTIF($A$4:A538,A538)=1,INDEX(Chapters!$G$4:$G$203,MATCH(A538,Chapters!$A$4:$A$203,0))+N(I538),K537+N(I538)))</f>
        <v/>
      </c>
      <c r="L538" s="24" t="n">
        <f aca="false">IF(OR(K538="",K538=0),0,J538/K538)</f>
        <v>0</v>
      </c>
      <c r="M538" s="27"/>
    </row>
    <row r="539" customFormat="false" ht="15" hidden="false" customHeight="true" outlineLevel="0" collapsed="false">
      <c r="A539" s="20"/>
      <c r="B539" s="21"/>
      <c r="C539" s="20"/>
      <c r="D539" s="22"/>
      <c r="E539" s="22"/>
      <c r="F539" s="22"/>
      <c r="G539" s="24" t="str">
        <f aca="false">IF(C539="","",E539-F539)</f>
        <v/>
      </c>
      <c r="H539" s="24" t="str">
        <f aca="false">IF(C539="BUY",-E539,IF(C539="TRIM",G539,""))</f>
        <v/>
      </c>
      <c r="I539" s="25" t="str">
        <f aca="false">IF(C539="BUY",IF(OR(D539="",G539=""),"",G539/D539),IF(C539="TRIM",IF(OR(D539="",E539=""),"",-E539/D539),""))</f>
        <v/>
      </c>
      <c r="J539" s="24" t="str">
        <f aca="false">IF(A539="","",IF(COUNTIF($A$4:A539,A539)=1,INDEX(Chapters!$K$4:$K$203,MATCH(A539,Chapters!$A$4:$A$203,0))+IF(C539="BUY",N(E539),IF(C539="TRIM",-MIN(INDEX(Chapters!$K$4:$K$203,MATCH(A539,Chapters!$A$4:$A$203,0)),ABS(N(I539))*INDEX(Chapters!$H$4:$H$203,MATCH(A539,Chapters!$A$4:$A$203,0))),0)),J538+IF(C539="BUY",N(E539),IF(C539="TRIM",-MIN(J538,ABS(N(I539))*L538),0))))</f>
        <v/>
      </c>
      <c r="K539" s="25" t="str">
        <f aca="false">IF(A539="","",IF(COUNTIF($A$4:A539,A539)=1,INDEX(Chapters!$G$4:$G$203,MATCH(A539,Chapters!$A$4:$A$203,0))+N(I539),K538+N(I539)))</f>
        <v/>
      </c>
      <c r="L539" s="24" t="n">
        <f aca="false">IF(OR(K539="",K539=0),0,J539/K539)</f>
        <v>0</v>
      </c>
      <c r="M539" s="27"/>
    </row>
    <row r="540" customFormat="false" ht="15" hidden="false" customHeight="true" outlineLevel="0" collapsed="false">
      <c r="A540" s="20"/>
      <c r="B540" s="21"/>
      <c r="C540" s="20"/>
      <c r="D540" s="22"/>
      <c r="E540" s="22"/>
      <c r="F540" s="22"/>
      <c r="G540" s="24" t="str">
        <f aca="false">IF(C540="","",E540-F540)</f>
        <v/>
      </c>
      <c r="H540" s="24" t="str">
        <f aca="false">IF(C540="BUY",-E540,IF(C540="TRIM",G540,""))</f>
        <v/>
      </c>
      <c r="I540" s="25" t="str">
        <f aca="false">IF(C540="BUY",IF(OR(D540="",G540=""),"",G540/D540),IF(C540="TRIM",IF(OR(D540="",E540=""),"",-E540/D540),""))</f>
        <v/>
      </c>
      <c r="J540" s="24" t="str">
        <f aca="false">IF(A540="","",IF(COUNTIF($A$4:A540,A540)=1,INDEX(Chapters!$K$4:$K$203,MATCH(A540,Chapters!$A$4:$A$203,0))+IF(C540="BUY",N(E540),IF(C540="TRIM",-MIN(INDEX(Chapters!$K$4:$K$203,MATCH(A540,Chapters!$A$4:$A$203,0)),ABS(N(I540))*INDEX(Chapters!$H$4:$H$203,MATCH(A540,Chapters!$A$4:$A$203,0))),0)),J539+IF(C540="BUY",N(E540),IF(C540="TRIM",-MIN(J539,ABS(N(I540))*L539),0))))</f>
        <v/>
      </c>
      <c r="K540" s="25" t="str">
        <f aca="false">IF(A540="","",IF(COUNTIF($A$4:A540,A540)=1,INDEX(Chapters!$G$4:$G$203,MATCH(A540,Chapters!$A$4:$A$203,0))+N(I540),K539+N(I540)))</f>
        <v/>
      </c>
      <c r="L540" s="24" t="n">
        <f aca="false">IF(OR(K540="",K540=0),0,J540/K540)</f>
        <v>0</v>
      </c>
      <c r="M540" s="27"/>
    </row>
    <row r="541" customFormat="false" ht="15" hidden="false" customHeight="true" outlineLevel="0" collapsed="false">
      <c r="A541" s="20"/>
      <c r="B541" s="21"/>
      <c r="C541" s="20"/>
      <c r="D541" s="22"/>
      <c r="E541" s="22"/>
      <c r="F541" s="22"/>
      <c r="G541" s="24" t="str">
        <f aca="false">IF(C541="","",E541-F541)</f>
        <v/>
      </c>
      <c r="H541" s="24" t="str">
        <f aca="false">IF(C541="BUY",-E541,IF(C541="TRIM",G541,""))</f>
        <v/>
      </c>
      <c r="I541" s="25" t="str">
        <f aca="false">IF(C541="BUY",IF(OR(D541="",G541=""),"",G541/D541),IF(C541="TRIM",IF(OR(D541="",E541=""),"",-E541/D541),""))</f>
        <v/>
      </c>
      <c r="J541" s="24" t="str">
        <f aca="false">IF(A541="","",IF(COUNTIF($A$4:A541,A541)=1,INDEX(Chapters!$K$4:$K$203,MATCH(A541,Chapters!$A$4:$A$203,0))+IF(C541="BUY",N(E541),IF(C541="TRIM",-MIN(INDEX(Chapters!$K$4:$K$203,MATCH(A541,Chapters!$A$4:$A$203,0)),ABS(N(I541))*INDEX(Chapters!$H$4:$H$203,MATCH(A541,Chapters!$A$4:$A$203,0))),0)),J540+IF(C541="BUY",N(E541),IF(C541="TRIM",-MIN(J540,ABS(N(I541))*L540),0))))</f>
        <v/>
      </c>
      <c r="K541" s="25" t="str">
        <f aca="false">IF(A541="","",IF(COUNTIF($A$4:A541,A541)=1,INDEX(Chapters!$G$4:$G$203,MATCH(A541,Chapters!$A$4:$A$203,0))+N(I541),K540+N(I541)))</f>
        <v/>
      </c>
      <c r="L541" s="24" t="n">
        <f aca="false">IF(OR(K541="",K541=0),0,J541/K541)</f>
        <v>0</v>
      </c>
      <c r="M541" s="27"/>
    </row>
    <row r="542" customFormat="false" ht="15" hidden="false" customHeight="true" outlineLevel="0" collapsed="false">
      <c r="A542" s="20"/>
      <c r="B542" s="21"/>
      <c r="C542" s="20"/>
      <c r="D542" s="22"/>
      <c r="E542" s="22"/>
      <c r="F542" s="22"/>
      <c r="G542" s="24" t="str">
        <f aca="false">IF(C542="","",E542-F542)</f>
        <v/>
      </c>
      <c r="H542" s="24" t="str">
        <f aca="false">IF(C542="BUY",-E542,IF(C542="TRIM",G542,""))</f>
        <v/>
      </c>
      <c r="I542" s="25" t="str">
        <f aca="false">IF(C542="BUY",IF(OR(D542="",G542=""),"",G542/D542),IF(C542="TRIM",IF(OR(D542="",E542=""),"",-E542/D542),""))</f>
        <v/>
      </c>
      <c r="J542" s="24" t="str">
        <f aca="false">IF(A542="","",IF(COUNTIF($A$4:A542,A542)=1,INDEX(Chapters!$K$4:$K$203,MATCH(A542,Chapters!$A$4:$A$203,0))+IF(C542="BUY",N(E542),IF(C542="TRIM",-MIN(INDEX(Chapters!$K$4:$K$203,MATCH(A542,Chapters!$A$4:$A$203,0)),ABS(N(I542))*INDEX(Chapters!$H$4:$H$203,MATCH(A542,Chapters!$A$4:$A$203,0))),0)),J541+IF(C542="BUY",N(E542),IF(C542="TRIM",-MIN(J541,ABS(N(I542))*L541),0))))</f>
        <v/>
      </c>
      <c r="K542" s="25" t="str">
        <f aca="false">IF(A542="","",IF(COUNTIF($A$4:A542,A542)=1,INDEX(Chapters!$G$4:$G$203,MATCH(A542,Chapters!$A$4:$A$203,0))+N(I542),K541+N(I542)))</f>
        <v/>
      </c>
      <c r="L542" s="24" t="n">
        <f aca="false">IF(OR(K542="",K542=0),0,J542/K542)</f>
        <v>0</v>
      </c>
      <c r="M542" s="27"/>
    </row>
    <row r="543" customFormat="false" ht="15" hidden="false" customHeight="true" outlineLevel="0" collapsed="false">
      <c r="A543" s="20"/>
      <c r="B543" s="21"/>
      <c r="C543" s="20"/>
      <c r="D543" s="22"/>
      <c r="E543" s="22"/>
      <c r="F543" s="22"/>
      <c r="G543" s="24" t="str">
        <f aca="false">IF(C543="","",E543-F543)</f>
        <v/>
      </c>
      <c r="H543" s="24" t="str">
        <f aca="false">IF(C543="BUY",-E543,IF(C543="TRIM",G543,""))</f>
        <v/>
      </c>
      <c r="I543" s="25" t="str">
        <f aca="false">IF(C543="BUY",IF(OR(D543="",G543=""),"",G543/D543),IF(C543="TRIM",IF(OR(D543="",E543=""),"",-E543/D543),""))</f>
        <v/>
      </c>
      <c r="J543" s="24" t="str">
        <f aca="false">IF(A543="","",IF(COUNTIF($A$4:A543,A543)=1,INDEX(Chapters!$K$4:$K$203,MATCH(A543,Chapters!$A$4:$A$203,0))+IF(C543="BUY",N(E543),IF(C543="TRIM",-MIN(INDEX(Chapters!$K$4:$K$203,MATCH(A543,Chapters!$A$4:$A$203,0)),ABS(N(I543))*INDEX(Chapters!$H$4:$H$203,MATCH(A543,Chapters!$A$4:$A$203,0))),0)),J542+IF(C543="BUY",N(E543),IF(C543="TRIM",-MIN(J542,ABS(N(I543))*L542),0))))</f>
        <v/>
      </c>
      <c r="K543" s="25" t="str">
        <f aca="false">IF(A543="","",IF(COUNTIF($A$4:A543,A543)=1,INDEX(Chapters!$G$4:$G$203,MATCH(A543,Chapters!$A$4:$A$203,0))+N(I543),K542+N(I543)))</f>
        <v/>
      </c>
      <c r="L543" s="24" t="n">
        <f aca="false">IF(OR(K543="",K543=0),0,J543/K543)</f>
        <v>0</v>
      </c>
      <c r="M543" s="27"/>
    </row>
    <row r="544" customFormat="false" ht="15" hidden="false" customHeight="true" outlineLevel="0" collapsed="false">
      <c r="A544" s="20"/>
      <c r="B544" s="21"/>
      <c r="C544" s="20"/>
      <c r="D544" s="22"/>
      <c r="E544" s="22"/>
      <c r="F544" s="22"/>
      <c r="G544" s="24" t="str">
        <f aca="false">IF(C544="","",E544-F544)</f>
        <v/>
      </c>
      <c r="H544" s="24" t="str">
        <f aca="false">IF(C544="BUY",-E544,IF(C544="TRIM",G544,""))</f>
        <v/>
      </c>
      <c r="I544" s="25" t="str">
        <f aca="false">IF(C544="BUY",IF(OR(D544="",G544=""),"",G544/D544),IF(C544="TRIM",IF(OR(D544="",E544=""),"",-E544/D544),""))</f>
        <v/>
      </c>
      <c r="J544" s="24" t="str">
        <f aca="false">IF(A544="","",IF(COUNTIF($A$4:A544,A544)=1,INDEX(Chapters!$K$4:$K$203,MATCH(A544,Chapters!$A$4:$A$203,0))+IF(C544="BUY",N(E544),IF(C544="TRIM",-MIN(INDEX(Chapters!$K$4:$K$203,MATCH(A544,Chapters!$A$4:$A$203,0)),ABS(N(I544))*INDEX(Chapters!$H$4:$H$203,MATCH(A544,Chapters!$A$4:$A$203,0))),0)),J543+IF(C544="BUY",N(E544),IF(C544="TRIM",-MIN(J543,ABS(N(I544))*L543),0))))</f>
        <v/>
      </c>
      <c r="K544" s="25" t="str">
        <f aca="false">IF(A544="","",IF(COUNTIF($A$4:A544,A544)=1,INDEX(Chapters!$G$4:$G$203,MATCH(A544,Chapters!$A$4:$A$203,0))+N(I544),K543+N(I544)))</f>
        <v/>
      </c>
      <c r="L544" s="24" t="n">
        <f aca="false">IF(OR(K544="",K544=0),0,J544/K544)</f>
        <v>0</v>
      </c>
      <c r="M544" s="27"/>
    </row>
    <row r="545" customFormat="false" ht="15" hidden="false" customHeight="true" outlineLevel="0" collapsed="false">
      <c r="A545" s="20"/>
      <c r="B545" s="21"/>
      <c r="C545" s="20"/>
      <c r="D545" s="22"/>
      <c r="E545" s="22"/>
      <c r="F545" s="22"/>
      <c r="G545" s="24" t="str">
        <f aca="false">IF(C545="","",E545-F545)</f>
        <v/>
      </c>
      <c r="H545" s="24" t="str">
        <f aca="false">IF(C545="BUY",-E545,IF(C545="TRIM",G545,""))</f>
        <v/>
      </c>
      <c r="I545" s="25" t="str">
        <f aca="false">IF(C545="BUY",IF(OR(D545="",G545=""),"",G545/D545),IF(C545="TRIM",IF(OR(D545="",E545=""),"",-E545/D545),""))</f>
        <v/>
      </c>
      <c r="J545" s="24" t="str">
        <f aca="false">IF(A545="","",IF(COUNTIF($A$4:A545,A545)=1,INDEX(Chapters!$K$4:$K$203,MATCH(A545,Chapters!$A$4:$A$203,0))+IF(C545="BUY",N(E545),IF(C545="TRIM",-MIN(INDEX(Chapters!$K$4:$K$203,MATCH(A545,Chapters!$A$4:$A$203,0)),ABS(N(I545))*INDEX(Chapters!$H$4:$H$203,MATCH(A545,Chapters!$A$4:$A$203,0))),0)),J544+IF(C545="BUY",N(E545),IF(C545="TRIM",-MIN(J544,ABS(N(I545))*L544),0))))</f>
        <v/>
      </c>
      <c r="K545" s="25" t="str">
        <f aca="false">IF(A545="","",IF(COUNTIF($A$4:A545,A545)=1,INDEX(Chapters!$G$4:$G$203,MATCH(A545,Chapters!$A$4:$A$203,0))+N(I545),K544+N(I545)))</f>
        <v/>
      </c>
      <c r="L545" s="24" t="n">
        <f aca="false">IF(OR(K545="",K545=0),0,J545/K545)</f>
        <v>0</v>
      </c>
      <c r="M545" s="27"/>
    </row>
    <row r="546" customFormat="false" ht="15" hidden="false" customHeight="true" outlineLevel="0" collapsed="false">
      <c r="A546" s="20"/>
      <c r="B546" s="21"/>
      <c r="C546" s="20"/>
      <c r="D546" s="22"/>
      <c r="E546" s="22"/>
      <c r="F546" s="22"/>
      <c r="G546" s="24" t="str">
        <f aca="false">IF(C546="","",E546-F546)</f>
        <v/>
      </c>
      <c r="H546" s="24" t="str">
        <f aca="false">IF(C546="BUY",-E546,IF(C546="TRIM",G546,""))</f>
        <v/>
      </c>
      <c r="I546" s="25" t="str">
        <f aca="false">IF(C546="BUY",IF(OR(D546="",G546=""),"",G546/D546),IF(C546="TRIM",IF(OR(D546="",E546=""),"",-E546/D546),""))</f>
        <v/>
      </c>
      <c r="J546" s="24" t="str">
        <f aca="false">IF(A546="","",IF(COUNTIF($A$4:A546,A546)=1,INDEX(Chapters!$K$4:$K$203,MATCH(A546,Chapters!$A$4:$A$203,0))+IF(C546="BUY",N(E546),IF(C546="TRIM",-MIN(INDEX(Chapters!$K$4:$K$203,MATCH(A546,Chapters!$A$4:$A$203,0)),ABS(N(I546))*INDEX(Chapters!$H$4:$H$203,MATCH(A546,Chapters!$A$4:$A$203,0))),0)),J545+IF(C546="BUY",N(E546),IF(C546="TRIM",-MIN(J545,ABS(N(I546))*L545),0))))</f>
        <v/>
      </c>
      <c r="K546" s="25" t="str">
        <f aca="false">IF(A546="","",IF(COUNTIF($A$4:A546,A546)=1,INDEX(Chapters!$G$4:$G$203,MATCH(A546,Chapters!$A$4:$A$203,0))+N(I546),K545+N(I546)))</f>
        <v/>
      </c>
      <c r="L546" s="24" t="n">
        <f aca="false">IF(OR(K546="",K546=0),0,J546/K546)</f>
        <v>0</v>
      </c>
      <c r="M546" s="27"/>
    </row>
    <row r="547" customFormat="false" ht="15" hidden="false" customHeight="true" outlineLevel="0" collapsed="false">
      <c r="A547" s="20"/>
      <c r="B547" s="21"/>
      <c r="C547" s="20"/>
      <c r="D547" s="22"/>
      <c r="E547" s="22"/>
      <c r="F547" s="22"/>
      <c r="G547" s="24" t="str">
        <f aca="false">IF(C547="","",E547-F547)</f>
        <v/>
      </c>
      <c r="H547" s="24" t="str">
        <f aca="false">IF(C547="BUY",-E547,IF(C547="TRIM",G547,""))</f>
        <v/>
      </c>
      <c r="I547" s="25" t="str">
        <f aca="false">IF(C547="BUY",IF(OR(D547="",G547=""),"",G547/D547),IF(C547="TRIM",IF(OR(D547="",E547=""),"",-E547/D547),""))</f>
        <v/>
      </c>
      <c r="J547" s="24" t="str">
        <f aca="false">IF(A547="","",IF(COUNTIF($A$4:A547,A547)=1,INDEX(Chapters!$K$4:$K$203,MATCH(A547,Chapters!$A$4:$A$203,0))+IF(C547="BUY",N(E547),IF(C547="TRIM",-MIN(INDEX(Chapters!$K$4:$K$203,MATCH(A547,Chapters!$A$4:$A$203,0)),ABS(N(I547))*INDEX(Chapters!$H$4:$H$203,MATCH(A547,Chapters!$A$4:$A$203,0))),0)),J546+IF(C547="BUY",N(E547),IF(C547="TRIM",-MIN(J546,ABS(N(I547))*L546),0))))</f>
        <v/>
      </c>
      <c r="K547" s="25" t="str">
        <f aca="false">IF(A547="","",IF(COUNTIF($A$4:A547,A547)=1,INDEX(Chapters!$G$4:$G$203,MATCH(A547,Chapters!$A$4:$A$203,0))+N(I547),K546+N(I547)))</f>
        <v/>
      </c>
      <c r="L547" s="24" t="n">
        <f aca="false">IF(OR(K547="",K547=0),0,J547/K547)</f>
        <v>0</v>
      </c>
      <c r="M547" s="27"/>
    </row>
    <row r="548" customFormat="false" ht="15" hidden="false" customHeight="true" outlineLevel="0" collapsed="false">
      <c r="A548" s="20"/>
      <c r="B548" s="21"/>
      <c r="C548" s="20"/>
      <c r="D548" s="22"/>
      <c r="E548" s="22"/>
      <c r="F548" s="22"/>
      <c r="G548" s="24" t="str">
        <f aca="false">IF(C548="","",E548-F548)</f>
        <v/>
      </c>
      <c r="H548" s="24" t="str">
        <f aca="false">IF(C548="BUY",-E548,IF(C548="TRIM",G548,""))</f>
        <v/>
      </c>
      <c r="I548" s="25" t="str">
        <f aca="false">IF(C548="BUY",IF(OR(D548="",G548=""),"",G548/D548),IF(C548="TRIM",IF(OR(D548="",E548=""),"",-E548/D548),""))</f>
        <v/>
      </c>
      <c r="J548" s="24" t="str">
        <f aca="false">IF(A548="","",IF(COUNTIF($A$4:A548,A548)=1,INDEX(Chapters!$K$4:$K$203,MATCH(A548,Chapters!$A$4:$A$203,0))+IF(C548="BUY",N(E548),IF(C548="TRIM",-MIN(INDEX(Chapters!$K$4:$K$203,MATCH(A548,Chapters!$A$4:$A$203,0)),ABS(N(I548))*INDEX(Chapters!$H$4:$H$203,MATCH(A548,Chapters!$A$4:$A$203,0))),0)),J547+IF(C548="BUY",N(E548),IF(C548="TRIM",-MIN(J547,ABS(N(I548))*L547),0))))</f>
        <v/>
      </c>
      <c r="K548" s="25" t="str">
        <f aca="false">IF(A548="","",IF(COUNTIF($A$4:A548,A548)=1,INDEX(Chapters!$G$4:$G$203,MATCH(A548,Chapters!$A$4:$A$203,0))+N(I548),K547+N(I548)))</f>
        <v/>
      </c>
      <c r="L548" s="24" t="n">
        <f aca="false">IF(OR(K548="",K548=0),0,J548/K548)</f>
        <v>0</v>
      </c>
      <c r="M548" s="27"/>
    </row>
    <row r="549" customFormat="false" ht="15" hidden="false" customHeight="true" outlineLevel="0" collapsed="false">
      <c r="A549" s="20"/>
      <c r="B549" s="21"/>
      <c r="C549" s="20"/>
      <c r="D549" s="22"/>
      <c r="E549" s="22"/>
      <c r="F549" s="22"/>
      <c r="G549" s="24" t="str">
        <f aca="false">IF(C549="","",E549-F549)</f>
        <v/>
      </c>
      <c r="H549" s="24" t="str">
        <f aca="false">IF(C549="BUY",-E549,IF(C549="TRIM",G549,""))</f>
        <v/>
      </c>
      <c r="I549" s="25" t="str">
        <f aca="false">IF(C549="BUY",IF(OR(D549="",G549=""),"",G549/D549),IF(C549="TRIM",IF(OR(D549="",E549=""),"",-E549/D549),""))</f>
        <v/>
      </c>
      <c r="J549" s="24" t="str">
        <f aca="false">IF(A549="","",IF(COUNTIF($A$4:A549,A549)=1,INDEX(Chapters!$K$4:$K$203,MATCH(A549,Chapters!$A$4:$A$203,0))+IF(C549="BUY",N(E549),IF(C549="TRIM",-MIN(INDEX(Chapters!$K$4:$K$203,MATCH(A549,Chapters!$A$4:$A$203,0)),ABS(N(I549))*INDEX(Chapters!$H$4:$H$203,MATCH(A549,Chapters!$A$4:$A$203,0))),0)),J548+IF(C549="BUY",N(E549),IF(C549="TRIM",-MIN(J548,ABS(N(I549))*L548),0))))</f>
        <v/>
      </c>
      <c r="K549" s="25" t="str">
        <f aca="false">IF(A549="","",IF(COUNTIF($A$4:A549,A549)=1,INDEX(Chapters!$G$4:$G$203,MATCH(A549,Chapters!$A$4:$A$203,0))+N(I549),K548+N(I549)))</f>
        <v/>
      </c>
      <c r="L549" s="24" t="n">
        <f aca="false">IF(OR(K549="",K549=0),0,J549/K549)</f>
        <v>0</v>
      </c>
      <c r="M549" s="27"/>
    </row>
    <row r="550" customFormat="false" ht="15" hidden="false" customHeight="true" outlineLevel="0" collapsed="false">
      <c r="A550" s="20"/>
      <c r="B550" s="21"/>
      <c r="C550" s="20"/>
      <c r="D550" s="22"/>
      <c r="E550" s="22"/>
      <c r="F550" s="22"/>
      <c r="G550" s="24" t="str">
        <f aca="false">IF(C550="","",E550-F550)</f>
        <v/>
      </c>
      <c r="H550" s="24" t="str">
        <f aca="false">IF(C550="BUY",-E550,IF(C550="TRIM",G550,""))</f>
        <v/>
      </c>
      <c r="I550" s="25" t="str">
        <f aca="false">IF(C550="BUY",IF(OR(D550="",G550=""),"",G550/D550),IF(C550="TRIM",IF(OR(D550="",E550=""),"",-E550/D550),""))</f>
        <v/>
      </c>
      <c r="J550" s="24" t="str">
        <f aca="false">IF(A550="","",IF(COUNTIF($A$4:A550,A550)=1,INDEX(Chapters!$K$4:$K$203,MATCH(A550,Chapters!$A$4:$A$203,0))+IF(C550="BUY",N(E550),IF(C550="TRIM",-MIN(INDEX(Chapters!$K$4:$K$203,MATCH(A550,Chapters!$A$4:$A$203,0)),ABS(N(I550))*INDEX(Chapters!$H$4:$H$203,MATCH(A550,Chapters!$A$4:$A$203,0))),0)),J549+IF(C550="BUY",N(E550),IF(C550="TRIM",-MIN(J549,ABS(N(I550))*L549),0))))</f>
        <v/>
      </c>
      <c r="K550" s="25" t="str">
        <f aca="false">IF(A550="","",IF(COUNTIF($A$4:A550,A550)=1,INDEX(Chapters!$G$4:$G$203,MATCH(A550,Chapters!$A$4:$A$203,0))+N(I550),K549+N(I550)))</f>
        <v/>
      </c>
      <c r="L550" s="24" t="n">
        <f aca="false">IF(OR(K550="",K550=0),0,J550/K550)</f>
        <v>0</v>
      </c>
      <c r="M550" s="27"/>
    </row>
    <row r="551" customFormat="false" ht="15" hidden="false" customHeight="true" outlineLevel="0" collapsed="false">
      <c r="A551" s="20"/>
      <c r="B551" s="21"/>
      <c r="C551" s="20"/>
      <c r="D551" s="22"/>
      <c r="E551" s="22"/>
      <c r="F551" s="22"/>
      <c r="G551" s="24" t="str">
        <f aca="false">IF(C551="","",E551-F551)</f>
        <v/>
      </c>
      <c r="H551" s="24" t="str">
        <f aca="false">IF(C551="BUY",-E551,IF(C551="TRIM",G551,""))</f>
        <v/>
      </c>
      <c r="I551" s="25" t="str">
        <f aca="false">IF(C551="BUY",IF(OR(D551="",G551=""),"",G551/D551),IF(C551="TRIM",IF(OR(D551="",E551=""),"",-E551/D551),""))</f>
        <v/>
      </c>
      <c r="J551" s="24" t="str">
        <f aca="false">IF(A551="","",IF(COUNTIF($A$4:A551,A551)=1,INDEX(Chapters!$K$4:$K$203,MATCH(A551,Chapters!$A$4:$A$203,0))+IF(C551="BUY",N(E551),IF(C551="TRIM",-MIN(INDEX(Chapters!$K$4:$K$203,MATCH(A551,Chapters!$A$4:$A$203,0)),ABS(N(I551))*INDEX(Chapters!$H$4:$H$203,MATCH(A551,Chapters!$A$4:$A$203,0))),0)),J550+IF(C551="BUY",N(E551),IF(C551="TRIM",-MIN(J550,ABS(N(I551))*L550),0))))</f>
        <v/>
      </c>
      <c r="K551" s="25" t="str">
        <f aca="false">IF(A551="","",IF(COUNTIF($A$4:A551,A551)=1,INDEX(Chapters!$G$4:$G$203,MATCH(A551,Chapters!$A$4:$A$203,0))+N(I551),K550+N(I551)))</f>
        <v/>
      </c>
      <c r="L551" s="24" t="n">
        <f aca="false">IF(OR(K551="",K551=0),0,J551/K551)</f>
        <v>0</v>
      </c>
      <c r="M551" s="27"/>
    </row>
    <row r="552" customFormat="false" ht="15" hidden="false" customHeight="true" outlineLevel="0" collapsed="false">
      <c r="A552" s="20"/>
      <c r="B552" s="21"/>
      <c r="C552" s="20"/>
      <c r="D552" s="22"/>
      <c r="E552" s="22"/>
      <c r="F552" s="22"/>
      <c r="G552" s="24" t="str">
        <f aca="false">IF(C552="","",E552-F552)</f>
        <v/>
      </c>
      <c r="H552" s="24" t="str">
        <f aca="false">IF(C552="BUY",-E552,IF(C552="TRIM",G552,""))</f>
        <v/>
      </c>
      <c r="I552" s="25" t="str">
        <f aca="false">IF(C552="BUY",IF(OR(D552="",G552=""),"",G552/D552),IF(C552="TRIM",IF(OR(D552="",E552=""),"",-E552/D552),""))</f>
        <v/>
      </c>
      <c r="J552" s="24" t="str">
        <f aca="false">IF(A552="","",IF(COUNTIF($A$4:A552,A552)=1,INDEX(Chapters!$K$4:$K$203,MATCH(A552,Chapters!$A$4:$A$203,0))+IF(C552="BUY",N(E552),IF(C552="TRIM",-MIN(INDEX(Chapters!$K$4:$K$203,MATCH(A552,Chapters!$A$4:$A$203,0)),ABS(N(I552))*INDEX(Chapters!$H$4:$H$203,MATCH(A552,Chapters!$A$4:$A$203,0))),0)),J551+IF(C552="BUY",N(E552),IF(C552="TRIM",-MIN(J551,ABS(N(I552))*L551),0))))</f>
        <v/>
      </c>
      <c r="K552" s="25" t="str">
        <f aca="false">IF(A552="","",IF(COUNTIF($A$4:A552,A552)=1,INDEX(Chapters!$G$4:$G$203,MATCH(A552,Chapters!$A$4:$A$203,0))+N(I552),K551+N(I552)))</f>
        <v/>
      </c>
      <c r="L552" s="24" t="n">
        <f aca="false">IF(OR(K552="",K552=0),0,J552/K552)</f>
        <v>0</v>
      </c>
      <c r="M552" s="27"/>
    </row>
    <row r="553" customFormat="false" ht="15" hidden="false" customHeight="true" outlineLevel="0" collapsed="false">
      <c r="A553" s="20"/>
      <c r="B553" s="21"/>
      <c r="C553" s="20"/>
      <c r="D553" s="22"/>
      <c r="E553" s="22"/>
      <c r="F553" s="22"/>
      <c r="G553" s="24" t="str">
        <f aca="false">IF(C553="","",E553-F553)</f>
        <v/>
      </c>
      <c r="H553" s="24" t="str">
        <f aca="false">IF(C553="BUY",-E553,IF(C553="TRIM",G553,""))</f>
        <v/>
      </c>
      <c r="I553" s="25" t="str">
        <f aca="false">IF(C553="BUY",IF(OR(D553="",G553=""),"",G553/D553),IF(C553="TRIM",IF(OR(D553="",E553=""),"",-E553/D553),""))</f>
        <v/>
      </c>
      <c r="J553" s="24" t="str">
        <f aca="false">IF(A553="","",IF(COUNTIF($A$4:A553,A553)=1,INDEX(Chapters!$K$4:$K$203,MATCH(A553,Chapters!$A$4:$A$203,0))+IF(C553="BUY",N(E553),IF(C553="TRIM",-MIN(INDEX(Chapters!$K$4:$K$203,MATCH(A553,Chapters!$A$4:$A$203,0)),ABS(N(I553))*INDEX(Chapters!$H$4:$H$203,MATCH(A553,Chapters!$A$4:$A$203,0))),0)),J552+IF(C553="BUY",N(E553),IF(C553="TRIM",-MIN(J552,ABS(N(I553))*L552),0))))</f>
        <v/>
      </c>
      <c r="K553" s="25" t="str">
        <f aca="false">IF(A553="","",IF(COUNTIF($A$4:A553,A553)=1,INDEX(Chapters!$G$4:$G$203,MATCH(A553,Chapters!$A$4:$A$203,0))+N(I553),K552+N(I553)))</f>
        <v/>
      </c>
      <c r="L553" s="24" t="n">
        <f aca="false">IF(OR(K553="",K553=0),0,J553/K553)</f>
        <v>0</v>
      </c>
      <c r="M553" s="27"/>
    </row>
    <row r="554" customFormat="false" ht="15" hidden="false" customHeight="true" outlineLevel="0" collapsed="false">
      <c r="A554" s="20"/>
      <c r="B554" s="21"/>
      <c r="C554" s="20"/>
      <c r="D554" s="22"/>
      <c r="E554" s="22"/>
      <c r="F554" s="22"/>
      <c r="G554" s="24" t="str">
        <f aca="false">IF(C554="","",E554-F554)</f>
        <v/>
      </c>
      <c r="H554" s="24" t="str">
        <f aca="false">IF(C554="BUY",-E554,IF(C554="TRIM",G554,""))</f>
        <v/>
      </c>
      <c r="I554" s="25" t="str">
        <f aca="false">IF(C554="BUY",IF(OR(D554="",G554=""),"",G554/D554),IF(C554="TRIM",IF(OR(D554="",E554=""),"",-E554/D554),""))</f>
        <v/>
      </c>
      <c r="J554" s="24" t="str">
        <f aca="false">IF(A554="","",IF(COUNTIF($A$4:A554,A554)=1,INDEX(Chapters!$K$4:$K$203,MATCH(A554,Chapters!$A$4:$A$203,0))+IF(C554="BUY",N(E554),IF(C554="TRIM",-MIN(INDEX(Chapters!$K$4:$K$203,MATCH(A554,Chapters!$A$4:$A$203,0)),ABS(N(I554))*INDEX(Chapters!$H$4:$H$203,MATCH(A554,Chapters!$A$4:$A$203,0))),0)),J553+IF(C554="BUY",N(E554),IF(C554="TRIM",-MIN(J553,ABS(N(I554))*L553),0))))</f>
        <v/>
      </c>
      <c r="K554" s="25" t="str">
        <f aca="false">IF(A554="","",IF(COUNTIF($A$4:A554,A554)=1,INDEX(Chapters!$G$4:$G$203,MATCH(A554,Chapters!$A$4:$A$203,0))+N(I554),K553+N(I554)))</f>
        <v/>
      </c>
      <c r="L554" s="24" t="n">
        <f aca="false">IF(OR(K554="",K554=0),0,J554/K554)</f>
        <v>0</v>
      </c>
      <c r="M554" s="27"/>
    </row>
    <row r="555" customFormat="false" ht="15" hidden="false" customHeight="true" outlineLevel="0" collapsed="false">
      <c r="A555" s="20"/>
      <c r="B555" s="21"/>
      <c r="C555" s="20"/>
      <c r="D555" s="22"/>
      <c r="E555" s="22"/>
      <c r="F555" s="22"/>
      <c r="G555" s="24" t="str">
        <f aca="false">IF(C555="","",E555-F555)</f>
        <v/>
      </c>
      <c r="H555" s="24" t="str">
        <f aca="false">IF(C555="BUY",-E555,IF(C555="TRIM",G555,""))</f>
        <v/>
      </c>
      <c r="I555" s="25" t="str">
        <f aca="false">IF(C555="BUY",IF(OR(D555="",G555=""),"",G555/D555),IF(C555="TRIM",IF(OR(D555="",E555=""),"",-E555/D555),""))</f>
        <v/>
      </c>
      <c r="J555" s="24" t="str">
        <f aca="false">IF(A555="","",IF(COUNTIF($A$4:A555,A555)=1,INDEX(Chapters!$K$4:$K$203,MATCH(A555,Chapters!$A$4:$A$203,0))+IF(C555="BUY",N(E555),IF(C555="TRIM",-MIN(INDEX(Chapters!$K$4:$K$203,MATCH(A555,Chapters!$A$4:$A$203,0)),ABS(N(I555))*INDEX(Chapters!$H$4:$H$203,MATCH(A555,Chapters!$A$4:$A$203,0))),0)),J554+IF(C555="BUY",N(E555),IF(C555="TRIM",-MIN(J554,ABS(N(I555))*L554),0))))</f>
        <v/>
      </c>
      <c r="K555" s="25" t="str">
        <f aca="false">IF(A555="","",IF(COUNTIF($A$4:A555,A555)=1,INDEX(Chapters!$G$4:$G$203,MATCH(A555,Chapters!$A$4:$A$203,0))+N(I555),K554+N(I555)))</f>
        <v/>
      </c>
      <c r="L555" s="24" t="n">
        <f aca="false">IF(OR(K555="",K555=0),0,J555/K555)</f>
        <v>0</v>
      </c>
      <c r="M555" s="27"/>
    </row>
    <row r="556" customFormat="false" ht="15" hidden="false" customHeight="true" outlineLevel="0" collapsed="false">
      <c r="A556" s="20"/>
      <c r="B556" s="21"/>
      <c r="C556" s="20"/>
      <c r="D556" s="22"/>
      <c r="E556" s="22"/>
      <c r="F556" s="22"/>
      <c r="G556" s="24" t="str">
        <f aca="false">IF(C556="","",E556-F556)</f>
        <v/>
      </c>
      <c r="H556" s="24" t="str">
        <f aca="false">IF(C556="BUY",-E556,IF(C556="TRIM",G556,""))</f>
        <v/>
      </c>
      <c r="I556" s="25" t="str">
        <f aca="false">IF(C556="BUY",IF(OR(D556="",G556=""),"",G556/D556),IF(C556="TRIM",IF(OR(D556="",E556=""),"",-E556/D556),""))</f>
        <v/>
      </c>
      <c r="J556" s="24" t="str">
        <f aca="false">IF(A556="","",IF(COUNTIF($A$4:A556,A556)=1,INDEX(Chapters!$K$4:$K$203,MATCH(A556,Chapters!$A$4:$A$203,0))+IF(C556="BUY",N(E556),IF(C556="TRIM",-MIN(INDEX(Chapters!$K$4:$K$203,MATCH(A556,Chapters!$A$4:$A$203,0)),ABS(N(I556))*INDEX(Chapters!$H$4:$H$203,MATCH(A556,Chapters!$A$4:$A$203,0))),0)),J555+IF(C556="BUY",N(E556),IF(C556="TRIM",-MIN(J555,ABS(N(I556))*L555),0))))</f>
        <v/>
      </c>
      <c r="K556" s="25" t="str">
        <f aca="false">IF(A556="","",IF(COUNTIF($A$4:A556,A556)=1,INDEX(Chapters!$G$4:$G$203,MATCH(A556,Chapters!$A$4:$A$203,0))+N(I556),K555+N(I556)))</f>
        <v/>
      </c>
      <c r="L556" s="24" t="n">
        <f aca="false">IF(OR(K556="",K556=0),0,J556/K556)</f>
        <v>0</v>
      </c>
      <c r="M556" s="27"/>
    </row>
    <row r="557" customFormat="false" ht="15" hidden="false" customHeight="true" outlineLevel="0" collapsed="false">
      <c r="A557" s="20"/>
      <c r="B557" s="21"/>
      <c r="C557" s="20"/>
      <c r="D557" s="22"/>
      <c r="E557" s="22"/>
      <c r="F557" s="22"/>
      <c r="G557" s="24" t="str">
        <f aca="false">IF(C557="","",E557-F557)</f>
        <v/>
      </c>
      <c r="H557" s="24" t="str">
        <f aca="false">IF(C557="BUY",-E557,IF(C557="TRIM",G557,""))</f>
        <v/>
      </c>
      <c r="I557" s="25" t="str">
        <f aca="false">IF(C557="BUY",IF(OR(D557="",G557=""),"",G557/D557),IF(C557="TRIM",IF(OR(D557="",E557=""),"",-E557/D557),""))</f>
        <v/>
      </c>
      <c r="J557" s="24" t="str">
        <f aca="false">IF(A557="","",IF(COUNTIF($A$4:A557,A557)=1,INDEX(Chapters!$K$4:$K$203,MATCH(A557,Chapters!$A$4:$A$203,0))+IF(C557="BUY",N(E557),IF(C557="TRIM",-MIN(INDEX(Chapters!$K$4:$K$203,MATCH(A557,Chapters!$A$4:$A$203,0)),ABS(N(I557))*INDEX(Chapters!$H$4:$H$203,MATCH(A557,Chapters!$A$4:$A$203,0))),0)),J556+IF(C557="BUY",N(E557),IF(C557="TRIM",-MIN(J556,ABS(N(I557))*L556),0))))</f>
        <v/>
      </c>
      <c r="K557" s="25" t="str">
        <f aca="false">IF(A557="","",IF(COUNTIF($A$4:A557,A557)=1,INDEX(Chapters!$G$4:$G$203,MATCH(A557,Chapters!$A$4:$A$203,0))+N(I557),K556+N(I557)))</f>
        <v/>
      </c>
      <c r="L557" s="24" t="n">
        <f aca="false">IF(OR(K557="",K557=0),0,J557/K557)</f>
        <v>0</v>
      </c>
      <c r="M557" s="27"/>
    </row>
    <row r="558" customFormat="false" ht="15" hidden="false" customHeight="true" outlineLevel="0" collapsed="false">
      <c r="A558" s="20"/>
      <c r="B558" s="21"/>
      <c r="C558" s="20"/>
      <c r="D558" s="22"/>
      <c r="E558" s="22"/>
      <c r="F558" s="22"/>
      <c r="G558" s="24" t="str">
        <f aca="false">IF(C558="","",E558-F558)</f>
        <v/>
      </c>
      <c r="H558" s="24" t="str">
        <f aca="false">IF(C558="BUY",-E558,IF(C558="TRIM",G558,""))</f>
        <v/>
      </c>
      <c r="I558" s="25" t="str">
        <f aca="false">IF(C558="BUY",IF(OR(D558="",G558=""),"",G558/D558),IF(C558="TRIM",IF(OR(D558="",E558=""),"",-E558/D558),""))</f>
        <v/>
      </c>
      <c r="J558" s="24" t="str">
        <f aca="false">IF(A558="","",IF(COUNTIF($A$4:A558,A558)=1,INDEX(Chapters!$K$4:$K$203,MATCH(A558,Chapters!$A$4:$A$203,0))+IF(C558="BUY",N(E558),IF(C558="TRIM",-MIN(INDEX(Chapters!$K$4:$K$203,MATCH(A558,Chapters!$A$4:$A$203,0)),ABS(N(I558))*INDEX(Chapters!$H$4:$H$203,MATCH(A558,Chapters!$A$4:$A$203,0))),0)),J557+IF(C558="BUY",N(E558),IF(C558="TRIM",-MIN(J557,ABS(N(I558))*L557),0))))</f>
        <v/>
      </c>
      <c r="K558" s="25" t="str">
        <f aca="false">IF(A558="","",IF(COUNTIF($A$4:A558,A558)=1,INDEX(Chapters!$G$4:$G$203,MATCH(A558,Chapters!$A$4:$A$203,0))+N(I558),K557+N(I558)))</f>
        <v/>
      </c>
      <c r="L558" s="24" t="n">
        <f aca="false">IF(OR(K558="",K558=0),0,J558/K558)</f>
        <v>0</v>
      </c>
      <c r="M558" s="27"/>
    </row>
    <row r="559" customFormat="false" ht="15" hidden="false" customHeight="true" outlineLevel="0" collapsed="false">
      <c r="A559" s="20"/>
      <c r="B559" s="21"/>
      <c r="C559" s="20"/>
      <c r="D559" s="22"/>
      <c r="E559" s="22"/>
      <c r="F559" s="22"/>
      <c r="G559" s="24" t="str">
        <f aca="false">IF(C559="","",E559-F559)</f>
        <v/>
      </c>
      <c r="H559" s="24" t="str">
        <f aca="false">IF(C559="BUY",-E559,IF(C559="TRIM",G559,""))</f>
        <v/>
      </c>
      <c r="I559" s="25" t="str">
        <f aca="false">IF(C559="BUY",IF(OR(D559="",G559=""),"",G559/D559),IF(C559="TRIM",IF(OR(D559="",E559=""),"",-E559/D559),""))</f>
        <v/>
      </c>
      <c r="J559" s="24" t="str">
        <f aca="false">IF(A559="","",IF(COUNTIF($A$4:A559,A559)=1,INDEX(Chapters!$K$4:$K$203,MATCH(A559,Chapters!$A$4:$A$203,0))+IF(C559="BUY",N(E559),IF(C559="TRIM",-MIN(INDEX(Chapters!$K$4:$K$203,MATCH(A559,Chapters!$A$4:$A$203,0)),ABS(N(I559))*INDEX(Chapters!$H$4:$H$203,MATCH(A559,Chapters!$A$4:$A$203,0))),0)),J558+IF(C559="BUY",N(E559),IF(C559="TRIM",-MIN(J558,ABS(N(I559))*L558),0))))</f>
        <v/>
      </c>
      <c r="K559" s="25" t="str">
        <f aca="false">IF(A559="","",IF(COUNTIF($A$4:A559,A559)=1,INDEX(Chapters!$G$4:$G$203,MATCH(A559,Chapters!$A$4:$A$203,0))+N(I559),K558+N(I559)))</f>
        <v/>
      </c>
      <c r="L559" s="24" t="n">
        <f aca="false">IF(OR(K559="",K559=0),0,J559/K559)</f>
        <v>0</v>
      </c>
      <c r="M559" s="27"/>
    </row>
    <row r="560" customFormat="false" ht="15" hidden="false" customHeight="true" outlineLevel="0" collapsed="false">
      <c r="A560" s="20"/>
      <c r="B560" s="21"/>
      <c r="C560" s="20"/>
      <c r="D560" s="22"/>
      <c r="E560" s="22"/>
      <c r="F560" s="22"/>
      <c r="G560" s="24" t="str">
        <f aca="false">IF(C560="","",E560-F560)</f>
        <v/>
      </c>
      <c r="H560" s="24" t="str">
        <f aca="false">IF(C560="BUY",-E560,IF(C560="TRIM",G560,""))</f>
        <v/>
      </c>
      <c r="I560" s="25" t="str">
        <f aca="false">IF(C560="BUY",IF(OR(D560="",G560=""),"",G560/D560),IF(C560="TRIM",IF(OR(D560="",E560=""),"",-E560/D560),""))</f>
        <v/>
      </c>
      <c r="J560" s="24" t="str">
        <f aca="false">IF(A560="","",IF(COUNTIF($A$4:A560,A560)=1,INDEX(Chapters!$K$4:$K$203,MATCH(A560,Chapters!$A$4:$A$203,0))+IF(C560="BUY",N(E560),IF(C560="TRIM",-MIN(INDEX(Chapters!$K$4:$K$203,MATCH(A560,Chapters!$A$4:$A$203,0)),ABS(N(I560))*INDEX(Chapters!$H$4:$H$203,MATCH(A560,Chapters!$A$4:$A$203,0))),0)),J559+IF(C560="BUY",N(E560),IF(C560="TRIM",-MIN(J559,ABS(N(I560))*L559),0))))</f>
        <v/>
      </c>
      <c r="K560" s="25" t="str">
        <f aca="false">IF(A560="","",IF(COUNTIF($A$4:A560,A560)=1,INDEX(Chapters!$G$4:$G$203,MATCH(A560,Chapters!$A$4:$A$203,0))+N(I560),K559+N(I560)))</f>
        <v/>
      </c>
      <c r="L560" s="24" t="n">
        <f aca="false">IF(OR(K560="",K560=0),0,J560/K560)</f>
        <v>0</v>
      </c>
      <c r="M560" s="27"/>
    </row>
    <row r="561" customFormat="false" ht="15" hidden="false" customHeight="true" outlineLevel="0" collapsed="false">
      <c r="A561" s="20"/>
      <c r="B561" s="21"/>
      <c r="C561" s="20"/>
      <c r="D561" s="22"/>
      <c r="E561" s="22"/>
      <c r="F561" s="22"/>
      <c r="G561" s="24" t="str">
        <f aca="false">IF(C561="","",E561-F561)</f>
        <v/>
      </c>
      <c r="H561" s="24" t="str">
        <f aca="false">IF(C561="BUY",-E561,IF(C561="TRIM",G561,""))</f>
        <v/>
      </c>
      <c r="I561" s="25" t="str">
        <f aca="false">IF(C561="BUY",IF(OR(D561="",G561=""),"",G561/D561),IF(C561="TRIM",IF(OR(D561="",E561=""),"",-E561/D561),""))</f>
        <v/>
      </c>
      <c r="J561" s="24" t="str">
        <f aca="false">IF(A561="","",IF(COUNTIF($A$4:A561,A561)=1,INDEX(Chapters!$K$4:$K$203,MATCH(A561,Chapters!$A$4:$A$203,0))+IF(C561="BUY",N(E561),IF(C561="TRIM",-MIN(INDEX(Chapters!$K$4:$K$203,MATCH(A561,Chapters!$A$4:$A$203,0)),ABS(N(I561))*INDEX(Chapters!$H$4:$H$203,MATCH(A561,Chapters!$A$4:$A$203,0))),0)),J560+IF(C561="BUY",N(E561),IF(C561="TRIM",-MIN(J560,ABS(N(I561))*L560),0))))</f>
        <v/>
      </c>
      <c r="K561" s="25" t="str">
        <f aca="false">IF(A561="","",IF(COUNTIF($A$4:A561,A561)=1,INDEX(Chapters!$G$4:$G$203,MATCH(A561,Chapters!$A$4:$A$203,0))+N(I561),K560+N(I561)))</f>
        <v/>
      </c>
      <c r="L561" s="24" t="n">
        <f aca="false">IF(OR(K561="",K561=0),0,J561/K561)</f>
        <v>0</v>
      </c>
      <c r="M561" s="27"/>
    </row>
    <row r="562" customFormat="false" ht="15" hidden="false" customHeight="true" outlineLevel="0" collapsed="false">
      <c r="A562" s="20"/>
      <c r="B562" s="21"/>
      <c r="C562" s="20"/>
      <c r="D562" s="22"/>
      <c r="E562" s="22"/>
      <c r="F562" s="22"/>
      <c r="G562" s="24" t="str">
        <f aca="false">IF(C562="","",E562-F562)</f>
        <v/>
      </c>
      <c r="H562" s="24" t="str">
        <f aca="false">IF(C562="BUY",-E562,IF(C562="TRIM",G562,""))</f>
        <v/>
      </c>
      <c r="I562" s="25" t="str">
        <f aca="false">IF(C562="BUY",IF(OR(D562="",G562=""),"",G562/D562),IF(C562="TRIM",IF(OR(D562="",E562=""),"",-E562/D562),""))</f>
        <v/>
      </c>
      <c r="J562" s="24" t="str">
        <f aca="false">IF(A562="","",IF(COUNTIF($A$4:A562,A562)=1,INDEX(Chapters!$K$4:$K$203,MATCH(A562,Chapters!$A$4:$A$203,0))+IF(C562="BUY",N(E562),IF(C562="TRIM",-MIN(INDEX(Chapters!$K$4:$K$203,MATCH(A562,Chapters!$A$4:$A$203,0)),ABS(N(I562))*INDEX(Chapters!$H$4:$H$203,MATCH(A562,Chapters!$A$4:$A$203,0))),0)),J561+IF(C562="BUY",N(E562),IF(C562="TRIM",-MIN(J561,ABS(N(I562))*L561),0))))</f>
        <v/>
      </c>
      <c r="K562" s="25" t="str">
        <f aca="false">IF(A562="","",IF(COUNTIF($A$4:A562,A562)=1,INDEX(Chapters!$G$4:$G$203,MATCH(A562,Chapters!$A$4:$A$203,0))+N(I562),K561+N(I562)))</f>
        <v/>
      </c>
      <c r="L562" s="24" t="n">
        <f aca="false">IF(OR(K562="",K562=0),0,J562/K562)</f>
        <v>0</v>
      </c>
      <c r="M562" s="27"/>
    </row>
    <row r="563" customFormat="false" ht="15" hidden="false" customHeight="true" outlineLevel="0" collapsed="false">
      <c r="A563" s="20"/>
      <c r="B563" s="21"/>
      <c r="C563" s="20"/>
      <c r="D563" s="22"/>
      <c r="E563" s="22"/>
      <c r="F563" s="22"/>
      <c r="G563" s="24" t="str">
        <f aca="false">IF(C563="","",E563-F563)</f>
        <v/>
      </c>
      <c r="H563" s="24" t="str">
        <f aca="false">IF(C563="BUY",-E563,IF(C563="TRIM",G563,""))</f>
        <v/>
      </c>
      <c r="I563" s="25" t="str">
        <f aca="false">IF(C563="BUY",IF(OR(D563="",G563=""),"",G563/D563),IF(C563="TRIM",IF(OR(D563="",E563=""),"",-E563/D563),""))</f>
        <v/>
      </c>
      <c r="J563" s="24" t="str">
        <f aca="false">IF(A563="","",IF(COUNTIF($A$4:A563,A563)=1,INDEX(Chapters!$K$4:$K$203,MATCH(A563,Chapters!$A$4:$A$203,0))+IF(C563="BUY",N(E563),IF(C563="TRIM",-MIN(INDEX(Chapters!$K$4:$K$203,MATCH(A563,Chapters!$A$4:$A$203,0)),ABS(N(I563))*INDEX(Chapters!$H$4:$H$203,MATCH(A563,Chapters!$A$4:$A$203,0))),0)),J562+IF(C563="BUY",N(E563),IF(C563="TRIM",-MIN(J562,ABS(N(I563))*L562),0))))</f>
        <v/>
      </c>
      <c r="K563" s="25" t="str">
        <f aca="false">IF(A563="","",IF(COUNTIF($A$4:A563,A563)=1,INDEX(Chapters!$G$4:$G$203,MATCH(A563,Chapters!$A$4:$A$203,0))+N(I563),K562+N(I563)))</f>
        <v/>
      </c>
      <c r="L563" s="24" t="n">
        <f aca="false">IF(OR(K563="",K563=0),0,J563/K563)</f>
        <v>0</v>
      </c>
      <c r="M563" s="27"/>
    </row>
    <row r="564" customFormat="false" ht="15" hidden="false" customHeight="true" outlineLevel="0" collapsed="false">
      <c r="A564" s="20"/>
      <c r="B564" s="21"/>
      <c r="C564" s="20"/>
      <c r="D564" s="22"/>
      <c r="E564" s="22"/>
      <c r="F564" s="22"/>
      <c r="G564" s="24" t="str">
        <f aca="false">IF(C564="","",E564-F564)</f>
        <v/>
      </c>
      <c r="H564" s="24" t="str">
        <f aca="false">IF(C564="BUY",-E564,IF(C564="TRIM",G564,""))</f>
        <v/>
      </c>
      <c r="I564" s="25" t="str">
        <f aca="false">IF(C564="BUY",IF(OR(D564="",G564=""),"",G564/D564),IF(C564="TRIM",IF(OR(D564="",E564=""),"",-E564/D564),""))</f>
        <v/>
      </c>
      <c r="J564" s="24" t="str">
        <f aca="false">IF(A564="","",IF(COUNTIF($A$4:A564,A564)=1,INDEX(Chapters!$K$4:$K$203,MATCH(A564,Chapters!$A$4:$A$203,0))+IF(C564="BUY",N(E564),IF(C564="TRIM",-MIN(INDEX(Chapters!$K$4:$K$203,MATCH(A564,Chapters!$A$4:$A$203,0)),ABS(N(I564))*INDEX(Chapters!$H$4:$H$203,MATCH(A564,Chapters!$A$4:$A$203,0))),0)),J563+IF(C564="BUY",N(E564),IF(C564="TRIM",-MIN(J563,ABS(N(I564))*L563),0))))</f>
        <v/>
      </c>
      <c r="K564" s="25" t="str">
        <f aca="false">IF(A564="","",IF(COUNTIF($A$4:A564,A564)=1,INDEX(Chapters!$G$4:$G$203,MATCH(A564,Chapters!$A$4:$A$203,0))+N(I564),K563+N(I564)))</f>
        <v/>
      </c>
      <c r="L564" s="24" t="n">
        <f aca="false">IF(OR(K564="",K564=0),0,J564/K564)</f>
        <v>0</v>
      </c>
      <c r="M564" s="27"/>
    </row>
    <row r="565" customFormat="false" ht="15" hidden="false" customHeight="true" outlineLevel="0" collapsed="false">
      <c r="A565" s="20"/>
      <c r="B565" s="21"/>
      <c r="C565" s="20"/>
      <c r="D565" s="22"/>
      <c r="E565" s="22"/>
      <c r="F565" s="22"/>
      <c r="G565" s="24" t="str">
        <f aca="false">IF(C565="","",E565-F565)</f>
        <v/>
      </c>
      <c r="H565" s="24" t="str">
        <f aca="false">IF(C565="BUY",-E565,IF(C565="TRIM",G565,""))</f>
        <v/>
      </c>
      <c r="I565" s="25" t="str">
        <f aca="false">IF(C565="BUY",IF(OR(D565="",G565=""),"",G565/D565),IF(C565="TRIM",IF(OR(D565="",E565=""),"",-E565/D565),""))</f>
        <v/>
      </c>
      <c r="J565" s="24" t="str">
        <f aca="false">IF(A565="","",IF(COUNTIF($A$4:A565,A565)=1,INDEX(Chapters!$K$4:$K$203,MATCH(A565,Chapters!$A$4:$A$203,0))+IF(C565="BUY",N(E565),IF(C565="TRIM",-MIN(INDEX(Chapters!$K$4:$K$203,MATCH(A565,Chapters!$A$4:$A$203,0)),ABS(N(I565))*INDEX(Chapters!$H$4:$H$203,MATCH(A565,Chapters!$A$4:$A$203,0))),0)),J564+IF(C565="BUY",N(E565),IF(C565="TRIM",-MIN(J564,ABS(N(I565))*L564),0))))</f>
        <v/>
      </c>
      <c r="K565" s="25" t="str">
        <f aca="false">IF(A565="","",IF(COUNTIF($A$4:A565,A565)=1,INDEX(Chapters!$G$4:$G$203,MATCH(A565,Chapters!$A$4:$A$203,0))+N(I565),K564+N(I565)))</f>
        <v/>
      </c>
      <c r="L565" s="24" t="n">
        <f aca="false">IF(OR(K565="",K565=0),0,J565/K565)</f>
        <v>0</v>
      </c>
      <c r="M565" s="27"/>
    </row>
    <row r="566" customFormat="false" ht="15" hidden="false" customHeight="true" outlineLevel="0" collapsed="false">
      <c r="A566" s="20"/>
      <c r="B566" s="21"/>
      <c r="C566" s="20"/>
      <c r="D566" s="22"/>
      <c r="E566" s="22"/>
      <c r="F566" s="22"/>
      <c r="G566" s="24" t="str">
        <f aca="false">IF(C566="","",E566-F566)</f>
        <v/>
      </c>
      <c r="H566" s="24" t="str">
        <f aca="false">IF(C566="BUY",-E566,IF(C566="TRIM",G566,""))</f>
        <v/>
      </c>
      <c r="I566" s="25" t="str">
        <f aca="false">IF(C566="BUY",IF(OR(D566="",G566=""),"",G566/D566),IF(C566="TRIM",IF(OR(D566="",E566=""),"",-E566/D566),""))</f>
        <v/>
      </c>
      <c r="J566" s="24" t="str">
        <f aca="false">IF(A566="","",IF(COUNTIF($A$4:A566,A566)=1,INDEX(Chapters!$K$4:$K$203,MATCH(A566,Chapters!$A$4:$A$203,0))+IF(C566="BUY",N(E566),IF(C566="TRIM",-MIN(INDEX(Chapters!$K$4:$K$203,MATCH(A566,Chapters!$A$4:$A$203,0)),ABS(N(I566))*INDEX(Chapters!$H$4:$H$203,MATCH(A566,Chapters!$A$4:$A$203,0))),0)),J565+IF(C566="BUY",N(E566),IF(C566="TRIM",-MIN(J565,ABS(N(I566))*L565),0))))</f>
        <v/>
      </c>
      <c r="K566" s="25" t="str">
        <f aca="false">IF(A566="","",IF(COUNTIF($A$4:A566,A566)=1,INDEX(Chapters!$G$4:$G$203,MATCH(A566,Chapters!$A$4:$A$203,0))+N(I566),K565+N(I566)))</f>
        <v/>
      </c>
      <c r="L566" s="24" t="n">
        <f aca="false">IF(OR(K566="",K566=0),0,J566/K566)</f>
        <v>0</v>
      </c>
      <c r="M566" s="27"/>
    </row>
    <row r="567" customFormat="false" ht="15" hidden="false" customHeight="true" outlineLevel="0" collapsed="false">
      <c r="A567" s="20"/>
      <c r="B567" s="21"/>
      <c r="C567" s="20"/>
      <c r="D567" s="22"/>
      <c r="E567" s="22"/>
      <c r="F567" s="22"/>
      <c r="G567" s="24" t="str">
        <f aca="false">IF(C567="","",E567-F567)</f>
        <v/>
      </c>
      <c r="H567" s="24" t="str">
        <f aca="false">IF(C567="BUY",-E567,IF(C567="TRIM",G567,""))</f>
        <v/>
      </c>
      <c r="I567" s="25" t="str">
        <f aca="false">IF(C567="BUY",IF(OR(D567="",G567=""),"",G567/D567),IF(C567="TRIM",IF(OR(D567="",E567=""),"",-E567/D567),""))</f>
        <v/>
      </c>
      <c r="J567" s="24" t="str">
        <f aca="false">IF(A567="","",IF(COUNTIF($A$4:A567,A567)=1,INDEX(Chapters!$K$4:$K$203,MATCH(A567,Chapters!$A$4:$A$203,0))+IF(C567="BUY",N(E567),IF(C567="TRIM",-MIN(INDEX(Chapters!$K$4:$K$203,MATCH(A567,Chapters!$A$4:$A$203,0)),ABS(N(I567))*INDEX(Chapters!$H$4:$H$203,MATCH(A567,Chapters!$A$4:$A$203,0))),0)),J566+IF(C567="BUY",N(E567),IF(C567="TRIM",-MIN(J566,ABS(N(I567))*L566),0))))</f>
        <v/>
      </c>
      <c r="K567" s="25" t="str">
        <f aca="false">IF(A567="","",IF(COUNTIF($A$4:A567,A567)=1,INDEX(Chapters!$G$4:$G$203,MATCH(A567,Chapters!$A$4:$A$203,0))+N(I567),K566+N(I567)))</f>
        <v/>
      </c>
      <c r="L567" s="24" t="n">
        <f aca="false">IF(OR(K567="",K567=0),0,J567/K567)</f>
        <v>0</v>
      </c>
      <c r="M567" s="27"/>
    </row>
    <row r="568" customFormat="false" ht="15" hidden="false" customHeight="true" outlineLevel="0" collapsed="false">
      <c r="A568" s="20"/>
      <c r="B568" s="21"/>
      <c r="C568" s="20"/>
      <c r="D568" s="22"/>
      <c r="E568" s="22"/>
      <c r="F568" s="22"/>
      <c r="G568" s="24" t="str">
        <f aca="false">IF(C568="","",E568-F568)</f>
        <v/>
      </c>
      <c r="H568" s="24" t="str">
        <f aca="false">IF(C568="BUY",-E568,IF(C568="TRIM",G568,""))</f>
        <v/>
      </c>
      <c r="I568" s="25" t="str">
        <f aca="false">IF(C568="BUY",IF(OR(D568="",G568=""),"",G568/D568),IF(C568="TRIM",IF(OR(D568="",E568=""),"",-E568/D568),""))</f>
        <v/>
      </c>
      <c r="J568" s="24" t="str">
        <f aca="false">IF(A568="","",IF(COUNTIF($A$4:A568,A568)=1,INDEX(Chapters!$K$4:$K$203,MATCH(A568,Chapters!$A$4:$A$203,0))+IF(C568="BUY",N(E568),IF(C568="TRIM",-MIN(INDEX(Chapters!$K$4:$K$203,MATCH(A568,Chapters!$A$4:$A$203,0)),ABS(N(I568))*INDEX(Chapters!$H$4:$H$203,MATCH(A568,Chapters!$A$4:$A$203,0))),0)),J567+IF(C568="BUY",N(E568),IF(C568="TRIM",-MIN(J567,ABS(N(I568))*L567),0))))</f>
        <v/>
      </c>
      <c r="K568" s="25" t="str">
        <f aca="false">IF(A568="","",IF(COUNTIF($A$4:A568,A568)=1,INDEX(Chapters!$G$4:$G$203,MATCH(A568,Chapters!$A$4:$A$203,0))+N(I568),K567+N(I568)))</f>
        <v/>
      </c>
      <c r="L568" s="24" t="n">
        <f aca="false">IF(OR(K568="",K568=0),0,J568/K568)</f>
        <v>0</v>
      </c>
      <c r="M568" s="27"/>
    </row>
    <row r="569" customFormat="false" ht="15" hidden="false" customHeight="true" outlineLevel="0" collapsed="false">
      <c r="A569" s="20"/>
      <c r="B569" s="21"/>
      <c r="C569" s="20"/>
      <c r="D569" s="22"/>
      <c r="E569" s="22"/>
      <c r="F569" s="22"/>
      <c r="G569" s="24" t="str">
        <f aca="false">IF(C569="","",E569-F569)</f>
        <v/>
      </c>
      <c r="H569" s="24" t="str">
        <f aca="false">IF(C569="BUY",-E569,IF(C569="TRIM",G569,""))</f>
        <v/>
      </c>
      <c r="I569" s="25" t="str">
        <f aca="false">IF(C569="BUY",IF(OR(D569="",G569=""),"",G569/D569),IF(C569="TRIM",IF(OR(D569="",E569=""),"",-E569/D569),""))</f>
        <v/>
      </c>
      <c r="J569" s="24" t="str">
        <f aca="false">IF(A569="","",IF(COUNTIF($A$4:A569,A569)=1,INDEX(Chapters!$K$4:$K$203,MATCH(A569,Chapters!$A$4:$A$203,0))+IF(C569="BUY",N(E569),IF(C569="TRIM",-MIN(INDEX(Chapters!$K$4:$K$203,MATCH(A569,Chapters!$A$4:$A$203,0)),ABS(N(I569))*INDEX(Chapters!$H$4:$H$203,MATCH(A569,Chapters!$A$4:$A$203,0))),0)),J568+IF(C569="BUY",N(E569),IF(C569="TRIM",-MIN(J568,ABS(N(I569))*L568),0))))</f>
        <v/>
      </c>
      <c r="K569" s="25" t="str">
        <f aca="false">IF(A569="","",IF(COUNTIF($A$4:A569,A569)=1,INDEX(Chapters!$G$4:$G$203,MATCH(A569,Chapters!$A$4:$A$203,0))+N(I569),K568+N(I569)))</f>
        <v/>
      </c>
      <c r="L569" s="24" t="n">
        <f aca="false">IF(OR(K569="",K569=0),0,J569/K569)</f>
        <v>0</v>
      </c>
      <c r="M569" s="27"/>
    </row>
    <row r="570" customFormat="false" ht="15" hidden="false" customHeight="true" outlineLevel="0" collapsed="false">
      <c r="A570" s="20"/>
      <c r="B570" s="21"/>
      <c r="C570" s="20"/>
      <c r="D570" s="22"/>
      <c r="E570" s="22"/>
      <c r="F570" s="22"/>
      <c r="G570" s="24" t="str">
        <f aca="false">IF(C570="","",E570-F570)</f>
        <v/>
      </c>
      <c r="H570" s="24" t="str">
        <f aca="false">IF(C570="BUY",-E570,IF(C570="TRIM",G570,""))</f>
        <v/>
      </c>
      <c r="I570" s="25" t="str">
        <f aca="false">IF(C570="BUY",IF(OR(D570="",G570=""),"",G570/D570),IF(C570="TRIM",IF(OR(D570="",E570=""),"",-E570/D570),""))</f>
        <v/>
      </c>
      <c r="J570" s="24" t="str">
        <f aca="false">IF(A570="","",IF(COUNTIF($A$4:A570,A570)=1,INDEX(Chapters!$K$4:$K$203,MATCH(A570,Chapters!$A$4:$A$203,0))+IF(C570="BUY",N(E570),IF(C570="TRIM",-MIN(INDEX(Chapters!$K$4:$K$203,MATCH(A570,Chapters!$A$4:$A$203,0)),ABS(N(I570))*INDEX(Chapters!$H$4:$H$203,MATCH(A570,Chapters!$A$4:$A$203,0))),0)),J569+IF(C570="BUY",N(E570),IF(C570="TRIM",-MIN(J569,ABS(N(I570))*L569),0))))</f>
        <v/>
      </c>
      <c r="K570" s="25" t="str">
        <f aca="false">IF(A570="","",IF(COUNTIF($A$4:A570,A570)=1,INDEX(Chapters!$G$4:$G$203,MATCH(A570,Chapters!$A$4:$A$203,0))+N(I570),K569+N(I570)))</f>
        <v/>
      </c>
      <c r="L570" s="24" t="n">
        <f aca="false">IF(OR(K570="",K570=0),0,J570/K570)</f>
        <v>0</v>
      </c>
      <c r="M570" s="27"/>
    </row>
    <row r="571" customFormat="false" ht="15" hidden="false" customHeight="true" outlineLevel="0" collapsed="false">
      <c r="A571" s="20"/>
      <c r="B571" s="21"/>
      <c r="C571" s="20"/>
      <c r="D571" s="22"/>
      <c r="E571" s="22"/>
      <c r="F571" s="22"/>
      <c r="G571" s="24" t="str">
        <f aca="false">IF(C571="","",E571-F571)</f>
        <v/>
      </c>
      <c r="H571" s="24" t="str">
        <f aca="false">IF(C571="BUY",-E571,IF(C571="TRIM",G571,""))</f>
        <v/>
      </c>
      <c r="I571" s="25" t="str">
        <f aca="false">IF(C571="BUY",IF(OR(D571="",G571=""),"",G571/D571),IF(C571="TRIM",IF(OR(D571="",E571=""),"",-E571/D571),""))</f>
        <v/>
      </c>
      <c r="J571" s="24" t="str">
        <f aca="false">IF(A571="","",IF(COUNTIF($A$4:A571,A571)=1,INDEX(Chapters!$K$4:$K$203,MATCH(A571,Chapters!$A$4:$A$203,0))+IF(C571="BUY",N(E571),IF(C571="TRIM",-MIN(INDEX(Chapters!$K$4:$K$203,MATCH(A571,Chapters!$A$4:$A$203,0)),ABS(N(I571))*INDEX(Chapters!$H$4:$H$203,MATCH(A571,Chapters!$A$4:$A$203,0))),0)),J570+IF(C571="BUY",N(E571),IF(C571="TRIM",-MIN(J570,ABS(N(I571))*L570),0))))</f>
        <v/>
      </c>
      <c r="K571" s="25" t="str">
        <f aca="false">IF(A571="","",IF(COUNTIF($A$4:A571,A571)=1,INDEX(Chapters!$G$4:$G$203,MATCH(A571,Chapters!$A$4:$A$203,0))+N(I571),K570+N(I571)))</f>
        <v/>
      </c>
      <c r="L571" s="24" t="n">
        <f aca="false">IF(OR(K571="",K571=0),0,J571/K571)</f>
        <v>0</v>
      </c>
      <c r="M571" s="27"/>
    </row>
    <row r="572" customFormat="false" ht="15" hidden="false" customHeight="true" outlineLevel="0" collapsed="false">
      <c r="A572" s="20"/>
      <c r="B572" s="21"/>
      <c r="C572" s="20"/>
      <c r="D572" s="22"/>
      <c r="E572" s="22"/>
      <c r="F572" s="22"/>
      <c r="G572" s="24" t="str">
        <f aca="false">IF(C572="","",E572-F572)</f>
        <v/>
      </c>
      <c r="H572" s="24" t="str">
        <f aca="false">IF(C572="BUY",-E572,IF(C572="TRIM",G572,""))</f>
        <v/>
      </c>
      <c r="I572" s="25" t="str">
        <f aca="false">IF(C572="BUY",IF(OR(D572="",G572=""),"",G572/D572),IF(C572="TRIM",IF(OR(D572="",E572=""),"",-E572/D572),""))</f>
        <v/>
      </c>
      <c r="J572" s="24" t="str">
        <f aca="false">IF(A572="","",IF(COUNTIF($A$4:A572,A572)=1,INDEX(Chapters!$K$4:$K$203,MATCH(A572,Chapters!$A$4:$A$203,0))+IF(C572="BUY",N(E572),IF(C572="TRIM",-MIN(INDEX(Chapters!$K$4:$K$203,MATCH(A572,Chapters!$A$4:$A$203,0)),ABS(N(I572))*INDEX(Chapters!$H$4:$H$203,MATCH(A572,Chapters!$A$4:$A$203,0))),0)),J571+IF(C572="BUY",N(E572),IF(C572="TRIM",-MIN(J571,ABS(N(I572))*L571),0))))</f>
        <v/>
      </c>
      <c r="K572" s="25" t="str">
        <f aca="false">IF(A572="","",IF(COUNTIF($A$4:A572,A572)=1,INDEX(Chapters!$G$4:$G$203,MATCH(A572,Chapters!$A$4:$A$203,0))+N(I572),K571+N(I572)))</f>
        <v/>
      </c>
      <c r="L572" s="24" t="n">
        <f aca="false">IF(OR(K572="",K572=0),0,J572/K572)</f>
        <v>0</v>
      </c>
      <c r="M572" s="27"/>
    </row>
    <row r="573" customFormat="false" ht="15" hidden="false" customHeight="true" outlineLevel="0" collapsed="false">
      <c r="A573" s="20"/>
      <c r="B573" s="21"/>
      <c r="C573" s="20"/>
      <c r="D573" s="22"/>
      <c r="E573" s="22"/>
      <c r="F573" s="22"/>
      <c r="G573" s="24" t="str">
        <f aca="false">IF(C573="","",E573-F573)</f>
        <v/>
      </c>
      <c r="H573" s="24" t="str">
        <f aca="false">IF(C573="BUY",-E573,IF(C573="TRIM",G573,""))</f>
        <v/>
      </c>
      <c r="I573" s="25" t="str">
        <f aca="false">IF(C573="BUY",IF(OR(D573="",G573=""),"",G573/D573),IF(C573="TRIM",IF(OR(D573="",E573=""),"",-E573/D573),""))</f>
        <v/>
      </c>
      <c r="J573" s="24" t="str">
        <f aca="false">IF(A573="","",IF(COUNTIF($A$4:A573,A573)=1,INDEX(Chapters!$K$4:$K$203,MATCH(A573,Chapters!$A$4:$A$203,0))+IF(C573="BUY",N(E573),IF(C573="TRIM",-MIN(INDEX(Chapters!$K$4:$K$203,MATCH(A573,Chapters!$A$4:$A$203,0)),ABS(N(I573))*INDEX(Chapters!$H$4:$H$203,MATCH(A573,Chapters!$A$4:$A$203,0))),0)),J572+IF(C573="BUY",N(E573),IF(C573="TRIM",-MIN(J572,ABS(N(I573))*L572),0))))</f>
        <v/>
      </c>
      <c r="K573" s="25" t="str">
        <f aca="false">IF(A573="","",IF(COUNTIF($A$4:A573,A573)=1,INDEX(Chapters!$G$4:$G$203,MATCH(A573,Chapters!$A$4:$A$203,0))+N(I573),K572+N(I573)))</f>
        <v/>
      </c>
      <c r="L573" s="24" t="n">
        <f aca="false">IF(OR(K573="",K573=0),0,J573/K573)</f>
        <v>0</v>
      </c>
      <c r="M573" s="27"/>
    </row>
    <row r="574" customFormat="false" ht="15" hidden="false" customHeight="true" outlineLevel="0" collapsed="false">
      <c r="A574" s="20"/>
      <c r="B574" s="21"/>
      <c r="C574" s="20"/>
      <c r="D574" s="22"/>
      <c r="E574" s="22"/>
      <c r="F574" s="22"/>
      <c r="G574" s="24" t="str">
        <f aca="false">IF(C574="","",E574-F574)</f>
        <v/>
      </c>
      <c r="H574" s="24" t="str">
        <f aca="false">IF(C574="BUY",-E574,IF(C574="TRIM",G574,""))</f>
        <v/>
      </c>
      <c r="I574" s="25" t="str">
        <f aca="false">IF(C574="BUY",IF(OR(D574="",G574=""),"",G574/D574),IF(C574="TRIM",IF(OR(D574="",E574=""),"",-E574/D574),""))</f>
        <v/>
      </c>
      <c r="J574" s="24" t="str">
        <f aca="false">IF(A574="","",IF(COUNTIF($A$4:A574,A574)=1,INDEX(Chapters!$K$4:$K$203,MATCH(A574,Chapters!$A$4:$A$203,0))+IF(C574="BUY",N(E574),IF(C574="TRIM",-MIN(INDEX(Chapters!$K$4:$K$203,MATCH(A574,Chapters!$A$4:$A$203,0)),ABS(N(I574))*INDEX(Chapters!$H$4:$H$203,MATCH(A574,Chapters!$A$4:$A$203,0))),0)),J573+IF(C574="BUY",N(E574),IF(C574="TRIM",-MIN(J573,ABS(N(I574))*L573),0))))</f>
        <v/>
      </c>
      <c r="K574" s="25" t="str">
        <f aca="false">IF(A574="","",IF(COUNTIF($A$4:A574,A574)=1,INDEX(Chapters!$G$4:$G$203,MATCH(A574,Chapters!$A$4:$A$203,0))+N(I574),K573+N(I574)))</f>
        <v/>
      </c>
      <c r="L574" s="24" t="n">
        <f aca="false">IF(OR(K574="",K574=0),0,J574/K574)</f>
        <v>0</v>
      </c>
      <c r="M574" s="27"/>
    </row>
    <row r="575" customFormat="false" ht="15" hidden="false" customHeight="true" outlineLevel="0" collapsed="false">
      <c r="A575" s="20"/>
      <c r="B575" s="21"/>
      <c r="C575" s="20"/>
      <c r="D575" s="22"/>
      <c r="E575" s="22"/>
      <c r="F575" s="22"/>
      <c r="G575" s="24" t="str">
        <f aca="false">IF(C575="","",E575-F575)</f>
        <v/>
      </c>
      <c r="H575" s="24" t="str">
        <f aca="false">IF(C575="BUY",-E575,IF(C575="TRIM",G575,""))</f>
        <v/>
      </c>
      <c r="I575" s="25" t="str">
        <f aca="false">IF(C575="BUY",IF(OR(D575="",G575=""),"",G575/D575),IF(C575="TRIM",IF(OR(D575="",E575=""),"",-E575/D575),""))</f>
        <v/>
      </c>
      <c r="J575" s="24" t="str">
        <f aca="false">IF(A575="","",IF(COUNTIF($A$4:A575,A575)=1,INDEX(Chapters!$K$4:$K$203,MATCH(A575,Chapters!$A$4:$A$203,0))+IF(C575="BUY",N(E575),IF(C575="TRIM",-MIN(INDEX(Chapters!$K$4:$K$203,MATCH(A575,Chapters!$A$4:$A$203,0)),ABS(N(I575))*INDEX(Chapters!$H$4:$H$203,MATCH(A575,Chapters!$A$4:$A$203,0))),0)),J574+IF(C575="BUY",N(E575),IF(C575="TRIM",-MIN(J574,ABS(N(I575))*L574),0))))</f>
        <v/>
      </c>
      <c r="K575" s="25" t="str">
        <f aca="false">IF(A575="","",IF(COUNTIF($A$4:A575,A575)=1,INDEX(Chapters!$G$4:$G$203,MATCH(A575,Chapters!$A$4:$A$203,0))+N(I575),K574+N(I575)))</f>
        <v/>
      </c>
      <c r="L575" s="24" t="n">
        <f aca="false">IF(OR(K575="",K575=0),0,J575/K575)</f>
        <v>0</v>
      </c>
      <c r="M575" s="27"/>
    </row>
    <row r="576" customFormat="false" ht="15" hidden="false" customHeight="true" outlineLevel="0" collapsed="false">
      <c r="A576" s="20"/>
      <c r="B576" s="21"/>
      <c r="C576" s="20"/>
      <c r="D576" s="22"/>
      <c r="E576" s="22"/>
      <c r="F576" s="22"/>
      <c r="G576" s="24" t="str">
        <f aca="false">IF(C576="","",E576-F576)</f>
        <v/>
      </c>
      <c r="H576" s="24" t="str">
        <f aca="false">IF(C576="BUY",-E576,IF(C576="TRIM",G576,""))</f>
        <v/>
      </c>
      <c r="I576" s="25" t="str">
        <f aca="false">IF(C576="BUY",IF(OR(D576="",G576=""),"",G576/D576),IF(C576="TRIM",IF(OR(D576="",E576=""),"",-E576/D576),""))</f>
        <v/>
      </c>
      <c r="J576" s="24" t="str">
        <f aca="false">IF(A576="","",IF(COUNTIF($A$4:A576,A576)=1,INDEX(Chapters!$K$4:$K$203,MATCH(A576,Chapters!$A$4:$A$203,0))+IF(C576="BUY",N(E576),IF(C576="TRIM",-MIN(INDEX(Chapters!$K$4:$K$203,MATCH(A576,Chapters!$A$4:$A$203,0)),ABS(N(I576))*INDEX(Chapters!$H$4:$H$203,MATCH(A576,Chapters!$A$4:$A$203,0))),0)),J575+IF(C576="BUY",N(E576),IF(C576="TRIM",-MIN(J575,ABS(N(I576))*L575),0))))</f>
        <v/>
      </c>
      <c r="K576" s="25" t="str">
        <f aca="false">IF(A576="","",IF(COUNTIF($A$4:A576,A576)=1,INDEX(Chapters!$G$4:$G$203,MATCH(A576,Chapters!$A$4:$A$203,0))+N(I576),K575+N(I576)))</f>
        <v/>
      </c>
      <c r="L576" s="24" t="n">
        <f aca="false">IF(OR(K576="",K576=0),0,J576/K576)</f>
        <v>0</v>
      </c>
      <c r="M576" s="27"/>
    </row>
    <row r="577" customFormat="false" ht="15" hidden="false" customHeight="true" outlineLevel="0" collapsed="false">
      <c r="A577" s="20"/>
      <c r="B577" s="21"/>
      <c r="C577" s="20"/>
      <c r="D577" s="22"/>
      <c r="E577" s="22"/>
      <c r="F577" s="22"/>
      <c r="G577" s="24" t="str">
        <f aca="false">IF(C577="","",E577-F577)</f>
        <v/>
      </c>
      <c r="H577" s="24" t="str">
        <f aca="false">IF(C577="BUY",-E577,IF(C577="TRIM",G577,""))</f>
        <v/>
      </c>
      <c r="I577" s="25" t="str">
        <f aca="false">IF(C577="BUY",IF(OR(D577="",G577=""),"",G577/D577),IF(C577="TRIM",IF(OR(D577="",E577=""),"",-E577/D577),""))</f>
        <v/>
      </c>
      <c r="J577" s="24" t="str">
        <f aca="false">IF(A577="","",IF(COUNTIF($A$4:A577,A577)=1,INDEX(Chapters!$K$4:$K$203,MATCH(A577,Chapters!$A$4:$A$203,0))+IF(C577="BUY",N(E577),IF(C577="TRIM",-MIN(INDEX(Chapters!$K$4:$K$203,MATCH(A577,Chapters!$A$4:$A$203,0)),ABS(N(I577))*INDEX(Chapters!$H$4:$H$203,MATCH(A577,Chapters!$A$4:$A$203,0))),0)),J576+IF(C577="BUY",N(E577),IF(C577="TRIM",-MIN(J576,ABS(N(I577))*L576),0))))</f>
        <v/>
      </c>
      <c r="K577" s="25" t="str">
        <f aca="false">IF(A577="","",IF(COUNTIF($A$4:A577,A577)=1,INDEX(Chapters!$G$4:$G$203,MATCH(A577,Chapters!$A$4:$A$203,0))+N(I577),K576+N(I577)))</f>
        <v/>
      </c>
      <c r="L577" s="24" t="n">
        <f aca="false">IF(OR(K577="",K577=0),0,J577/K577)</f>
        <v>0</v>
      </c>
      <c r="M577" s="27"/>
    </row>
    <row r="578" customFormat="false" ht="15" hidden="false" customHeight="true" outlineLevel="0" collapsed="false">
      <c r="A578" s="20"/>
      <c r="B578" s="21"/>
      <c r="C578" s="20"/>
      <c r="D578" s="22"/>
      <c r="E578" s="22"/>
      <c r="F578" s="22"/>
      <c r="G578" s="24" t="str">
        <f aca="false">IF(C578="","",E578-F578)</f>
        <v/>
      </c>
      <c r="H578" s="24" t="str">
        <f aca="false">IF(C578="BUY",-E578,IF(C578="TRIM",G578,""))</f>
        <v/>
      </c>
      <c r="I578" s="25" t="str">
        <f aca="false">IF(C578="BUY",IF(OR(D578="",G578=""),"",G578/D578),IF(C578="TRIM",IF(OR(D578="",E578=""),"",-E578/D578),""))</f>
        <v/>
      </c>
      <c r="J578" s="24" t="str">
        <f aca="false">IF(A578="","",IF(COUNTIF($A$4:A578,A578)=1,INDEX(Chapters!$K$4:$K$203,MATCH(A578,Chapters!$A$4:$A$203,0))+IF(C578="BUY",N(E578),IF(C578="TRIM",-MIN(INDEX(Chapters!$K$4:$K$203,MATCH(A578,Chapters!$A$4:$A$203,0)),ABS(N(I578))*INDEX(Chapters!$H$4:$H$203,MATCH(A578,Chapters!$A$4:$A$203,0))),0)),J577+IF(C578="BUY",N(E578),IF(C578="TRIM",-MIN(J577,ABS(N(I578))*L577),0))))</f>
        <v/>
      </c>
      <c r="K578" s="25" t="str">
        <f aca="false">IF(A578="","",IF(COUNTIF($A$4:A578,A578)=1,INDEX(Chapters!$G$4:$G$203,MATCH(A578,Chapters!$A$4:$A$203,0))+N(I578),K577+N(I578)))</f>
        <v/>
      </c>
      <c r="L578" s="24" t="n">
        <f aca="false">IF(OR(K578="",K578=0),0,J578/K578)</f>
        <v>0</v>
      </c>
      <c r="M578" s="27"/>
    </row>
    <row r="579" customFormat="false" ht="15" hidden="false" customHeight="true" outlineLevel="0" collapsed="false">
      <c r="A579" s="20"/>
      <c r="B579" s="21"/>
      <c r="C579" s="20"/>
      <c r="D579" s="22"/>
      <c r="E579" s="22"/>
      <c r="F579" s="22"/>
      <c r="G579" s="24" t="str">
        <f aca="false">IF(C579="","",E579-F579)</f>
        <v/>
      </c>
      <c r="H579" s="24" t="str">
        <f aca="false">IF(C579="BUY",-E579,IF(C579="TRIM",G579,""))</f>
        <v/>
      </c>
      <c r="I579" s="25" t="str">
        <f aca="false">IF(C579="BUY",IF(OR(D579="",G579=""),"",G579/D579),IF(C579="TRIM",IF(OR(D579="",E579=""),"",-E579/D579),""))</f>
        <v/>
      </c>
      <c r="J579" s="24" t="str">
        <f aca="false">IF(A579="","",IF(COUNTIF($A$4:A579,A579)=1,INDEX(Chapters!$K$4:$K$203,MATCH(A579,Chapters!$A$4:$A$203,0))+IF(C579="BUY",N(E579),IF(C579="TRIM",-MIN(INDEX(Chapters!$K$4:$K$203,MATCH(A579,Chapters!$A$4:$A$203,0)),ABS(N(I579))*INDEX(Chapters!$H$4:$H$203,MATCH(A579,Chapters!$A$4:$A$203,0))),0)),J578+IF(C579="BUY",N(E579),IF(C579="TRIM",-MIN(J578,ABS(N(I579))*L578),0))))</f>
        <v/>
      </c>
      <c r="K579" s="25" t="str">
        <f aca="false">IF(A579="","",IF(COUNTIF($A$4:A579,A579)=1,INDEX(Chapters!$G$4:$G$203,MATCH(A579,Chapters!$A$4:$A$203,0))+N(I579),K578+N(I579)))</f>
        <v/>
      </c>
      <c r="L579" s="24" t="n">
        <f aca="false">IF(OR(K579="",K579=0),0,J579/K579)</f>
        <v>0</v>
      </c>
      <c r="M579" s="27"/>
    </row>
    <row r="580" customFormat="false" ht="15" hidden="false" customHeight="true" outlineLevel="0" collapsed="false">
      <c r="A580" s="20"/>
      <c r="B580" s="21"/>
      <c r="C580" s="20"/>
      <c r="D580" s="22"/>
      <c r="E580" s="22"/>
      <c r="F580" s="22"/>
      <c r="G580" s="24" t="str">
        <f aca="false">IF(C580="","",E580-F580)</f>
        <v/>
      </c>
      <c r="H580" s="24" t="str">
        <f aca="false">IF(C580="BUY",-E580,IF(C580="TRIM",G580,""))</f>
        <v/>
      </c>
      <c r="I580" s="25" t="str">
        <f aca="false">IF(C580="BUY",IF(OR(D580="",G580=""),"",G580/D580),IF(C580="TRIM",IF(OR(D580="",E580=""),"",-E580/D580),""))</f>
        <v/>
      </c>
      <c r="J580" s="24" t="str">
        <f aca="false">IF(A580="","",IF(COUNTIF($A$4:A580,A580)=1,INDEX(Chapters!$K$4:$K$203,MATCH(A580,Chapters!$A$4:$A$203,0))+IF(C580="BUY",N(E580),IF(C580="TRIM",-MIN(INDEX(Chapters!$K$4:$K$203,MATCH(A580,Chapters!$A$4:$A$203,0)),ABS(N(I580))*INDEX(Chapters!$H$4:$H$203,MATCH(A580,Chapters!$A$4:$A$203,0))),0)),J579+IF(C580="BUY",N(E580),IF(C580="TRIM",-MIN(J579,ABS(N(I580))*L579),0))))</f>
        <v/>
      </c>
      <c r="K580" s="25" t="str">
        <f aca="false">IF(A580="","",IF(COUNTIF($A$4:A580,A580)=1,INDEX(Chapters!$G$4:$G$203,MATCH(A580,Chapters!$A$4:$A$203,0))+N(I580),K579+N(I580)))</f>
        <v/>
      </c>
      <c r="L580" s="24" t="n">
        <f aca="false">IF(OR(K580="",K580=0),0,J580/K580)</f>
        <v>0</v>
      </c>
      <c r="M580" s="27"/>
    </row>
    <row r="581" customFormat="false" ht="15" hidden="false" customHeight="true" outlineLevel="0" collapsed="false">
      <c r="A581" s="20"/>
      <c r="B581" s="21"/>
      <c r="C581" s="20"/>
      <c r="D581" s="22"/>
      <c r="E581" s="22"/>
      <c r="F581" s="22"/>
      <c r="G581" s="24" t="str">
        <f aca="false">IF(C581="","",E581-F581)</f>
        <v/>
      </c>
      <c r="H581" s="24" t="str">
        <f aca="false">IF(C581="BUY",-E581,IF(C581="TRIM",G581,""))</f>
        <v/>
      </c>
      <c r="I581" s="25" t="str">
        <f aca="false">IF(C581="BUY",IF(OR(D581="",G581=""),"",G581/D581),IF(C581="TRIM",IF(OR(D581="",E581=""),"",-E581/D581),""))</f>
        <v/>
      </c>
      <c r="J581" s="24" t="str">
        <f aca="false">IF(A581="","",IF(COUNTIF($A$4:A581,A581)=1,INDEX(Chapters!$K$4:$K$203,MATCH(A581,Chapters!$A$4:$A$203,0))+IF(C581="BUY",N(E581),IF(C581="TRIM",-MIN(INDEX(Chapters!$K$4:$K$203,MATCH(A581,Chapters!$A$4:$A$203,0)),ABS(N(I581))*INDEX(Chapters!$H$4:$H$203,MATCH(A581,Chapters!$A$4:$A$203,0))),0)),J580+IF(C581="BUY",N(E581),IF(C581="TRIM",-MIN(J580,ABS(N(I581))*L580),0))))</f>
        <v/>
      </c>
      <c r="K581" s="25" t="str">
        <f aca="false">IF(A581="","",IF(COUNTIF($A$4:A581,A581)=1,INDEX(Chapters!$G$4:$G$203,MATCH(A581,Chapters!$A$4:$A$203,0))+N(I581),K580+N(I581)))</f>
        <v/>
      </c>
      <c r="L581" s="24" t="n">
        <f aca="false">IF(OR(K581="",K581=0),0,J581/K581)</f>
        <v>0</v>
      </c>
      <c r="M581" s="27"/>
    </row>
    <row r="582" customFormat="false" ht="15" hidden="false" customHeight="true" outlineLevel="0" collapsed="false">
      <c r="A582" s="20"/>
      <c r="B582" s="21"/>
      <c r="C582" s="20"/>
      <c r="D582" s="22"/>
      <c r="E582" s="22"/>
      <c r="F582" s="22"/>
      <c r="G582" s="24" t="str">
        <f aca="false">IF(C582="","",E582-F582)</f>
        <v/>
      </c>
      <c r="H582" s="24" t="str">
        <f aca="false">IF(C582="BUY",-E582,IF(C582="TRIM",G582,""))</f>
        <v/>
      </c>
      <c r="I582" s="25" t="str">
        <f aca="false">IF(C582="BUY",IF(OR(D582="",G582=""),"",G582/D582),IF(C582="TRIM",IF(OR(D582="",E582=""),"",-E582/D582),""))</f>
        <v/>
      </c>
      <c r="J582" s="24" t="str">
        <f aca="false">IF(A582="","",IF(COUNTIF($A$4:A582,A582)=1,INDEX(Chapters!$K$4:$K$203,MATCH(A582,Chapters!$A$4:$A$203,0))+IF(C582="BUY",N(E582),IF(C582="TRIM",-MIN(INDEX(Chapters!$K$4:$K$203,MATCH(A582,Chapters!$A$4:$A$203,0)),ABS(N(I582))*INDEX(Chapters!$H$4:$H$203,MATCH(A582,Chapters!$A$4:$A$203,0))),0)),J581+IF(C582="BUY",N(E582),IF(C582="TRIM",-MIN(J581,ABS(N(I582))*L581),0))))</f>
        <v/>
      </c>
      <c r="K582" s="25" t="str">
        <f aca="false">IF(A582="","",IF(COUNTIF($A$4:A582,A582)=1,INDEX(Chapters!$G$4:$G$203,MATCH(A582,Chapters!$A$4:$A$203,0))+N(I582),K581+N(I582)))</f>
        <v/>
      </c>
      <c r="L582" s="24" t="n">
        <f aca="false">IF(OR(K582="",K582=0),0,J582/K582)</f>
        <v>0</v>
      </c>
      <c r="M582" s="27"/>
    </row>
    <row r="583" customFormat="false" ht="15" hidden="false" customHeight="true" outlineLevel="0" collapsed="false">
      <c r="A583" s="20"/>
      <c r="B583" s="21"/>
      <c r="C583" s="20"/>
      <c r="D583" s="22"/>
      <c r="E583" s="22"/>
      <c r="F583" s="22"/>
      <c r="G583" s="24" t="str">
        <f aca="false">IF(C583="","",E583-F583)</f>
        <v/>
      </c>
      <c r="H583" s="24" t="str">
        <f aca="false">IF(C583="BUY",-E583,IF(C583="TRIM",G583,""))</f>
        <v/>
      </c>
      <c r="I583" s="25" t="str">
        <f aca="false">IF(C583="BUY",IF(OR(D583="",G583=""),"",G583/D583),IF(C583="TRIM",IF(OR(D583="",E583=""),"",-E583/D583),""))</f>
        <v/>
      </c>
      <c r="J583" s="24" t="str">
        <f aca="false">IF(A583="","",IF(COUNTIF($A$4:A583,A583)=1,INDEX(Chapters!$K$4:$K$203,MATCH(A583,Chapters!$A$4:$A$203,0))+IF(C583="BUY",N(E583),IF(C583="TRIM",-MIN(INDEX(Chapters!$K$4:$K$203,MATCH(A583,Chapters!$A$4:$A$203,0)),ABS(N(I583))*INDEX(Chapters!$H$4:$H$203,MATCH(A583,Chapters!$A$4:$A$203,0))),0)),J582+IF(C583="BUY",N(E583),IF(C583="TRIM",-MIN(J582,ABS(N(I583))*L582),0))))</f>
        <v/>
      </c>
      <c r="K583" s="25" t="str">
        <f aca="false">IF(A583="","",IF(COUNTIF($A$4:A583,A583)=1,INDEX(Chapters!$G$4:$G$203,MATCH(A583,Chapters!$A$4:$A$203,0))+N(I583),K582+N(I583)))</f>
        <v/>
      </c>
      <c r="L583" s="24" t="n">
        <f aca="false">IF(OR(K583="",K583=0),0,J583/K583)</f>
        <v>0</v>
      </c>
      <c r="M583" s="27"/>
    </row>
    <row r="584" customFormat="false" ht="15" hidden="false" customHeight="true" outlineLevel="0" collapsed="false">
      <c r="A584" s="20"/>
      <c r="B584" s="21"/>
      <c r="C584" s="20"/>
      <c r="D584" s="22"/>
      <c r="E584" s="22"/>
      <c r="F584" s="22"/>
      <c r="G584" s="24" t="str">
        <f aca="false">IF(C584="","",E584-F584)</f>
        <v/>
      </c>
      <c r="H584" s="24" t="str">
        <f aca="false">IF(C584="BUY",-E584,IF(C584="TRIM",G584,""))</f>
        <v/>
      </c>
      <c r="I584" s="25" t="str">
        <f aca="false">IF(C584="BUY",IF(OR(D584="",G584=""),"",G584/D584),IF(C584="TRIM",IF(OR(D584="",E584=""),"",-E584/D584),""))</f>
        <v/>
      </c>
      <c r="J584" s="24" t="str">
        <f aca="false">IF(A584="","",IF(COUNTIF($A$4:A584,A584)=1,INDEX(Chapters!$K$4:$K$203,MATCH(A584,Chapters!$A$4:$A$203,0))+IF(C584="BUY",N(E584),IF(C584="TRIM",-MIN(INDEX(Chapters!$K$4:$K$203,MATCH(A584,Chapters!$A$4:$A$203,0)),ABS(N(I584))*INDEX(Chapters!$H$4:$H$203,MATCH(A584,Chapters!$A$4:$A$203,0))),0)),J583+IF(C584="BUY",N(E584),IF(C584="TRIM",-MIN(J583,ABS(N(I584))*L583),0))))</f>
        <v/>
      </c>
      <c r="K584" s="25" t="str">
        <f aca="false">IF(A584="","",IF(COUNTIF($A$4:A584,A584)=1,INDEX(Chapters!$G$4:$G$203,MATCH(A584,Chapters!$A$4:$A$203,0))+N(I584),K583+N(I584)))</f>
        <v/>
      </c>
      <c r="L584" s="24" t="n">
        <f aca="false">IF(OR(K584="",K584=0),0,J584/K584)</f>
        <v>0</v>
      </c>
      <c r="M584" s="27"/>
    </row>
    <row r="585" customFormat="false" ht="15" hidden="false" customHeight="true" outlineLevel="0" collapsed="false">
      <c r="A585" s="20"/>
      <c r="B585" s="21"/>
      <c r="C585" s="20"/>
      <c r="D585" s="22"/>
      <c r="E585" s="22"/>
      <c r="F585" s="22"/>
      <c r="G585" s="24" t="str">
        <f aca="false">IF(C585="","",E585-F585)</f>
        <v/>
      </c>
      <c r="H585" s="24" t="str">
        <f aca="false">IF(C585="BUY",-E585,IF(C585="TRIM",G585,""))</f>
        <v/>
      </c>
      <c r="I585" s="25" t="str">
        <f aca="false">IF(C585="BUY",IF(OR(D585="",G585=""),"",G585/D585),IF(C585="TRIM",IF(OR(D585="",E585=""),"",-E585/D585),""))</f>
        <v/>
      </c>
      <c r="J585" s="24" t="str">
        <f aca="false">IF(A585="","",IF(COUNTIF($A$4:A585,A585)=1,INDEX(Chapters!$K$4:$K$203,MATCH(A585,Chapters!$A$4:$A$203,0))+IF(C585="BUY",N(E585),IF(C585="TRIM",-MIN(INDEX(Chapters!$K$4:$K$203,MATCH(A585,Chapters!$A$4:$A$203,0)),ABS(N(I585))*INDEX(Chapters!$H$4:$H$203,MATCH(A585,Chapters!$A$4:$A$203,0))),0)),J584+IF(C585="BUY",N(E585),IF(C585="TRIM",-MIN(J584,ABS(N(I585))*L584),0))))</f>
        <v/>
      </c>
      <c r="K585" s="25" t="str">
        <f aca="false">IF(A585="","",IF(COUNTIF($A$4:A585,A585)=1,INDEX(Chapters!$G$4:$G$203,MATCH(A585,Chapters!$A$4:$A$203,0))+N(I585),K584+N(I585)))</f>
        <v/>
      </c>
      <c r="L585" s="24" t="n">
        <f aca="false">IF(OR(K585="",K585=0),0,J585/K585)</f>
        <v>0</v>
      </c>
      <c r="M585" s="27"/>
    </row>
    <row r="586" customFormat="false" ht="15" hidden="false" customHeight="true" outlineLevel="0" collapsed="false">
      <c r="A586" s="20"/>
      <c r="B586" s="21"/>
      <c r="C586" s="20"/>
      <c r="D586" s="22"/>
      <c r="E586" s="22"/>
      <c r="F586" s="22"/>
      <c r="G586" s="24" t="str">
        <f aca="false">IF(C586="","",E586-F586)</f>
        <v/>
      </c>
      <c r="H586" s="24" t="str">
        <f aca="false">IF(C586="BUY",-E586,IF(C586="TRIM",G586,""))</f>
        <v/>
      </c>
      <c r="I586" s="25" t="str">
        <f aca="false">IF(C586="BUY",IF(OR(D586="",G586=""),"",G586/D586),IF(C586="TRIM",IF(OR(D586="",E586=""),"",-E586/D586),""))</f>
        <v/>
      </c>
      <c r="J586" s="24" t="str">
        <f aca="false">IF(A586="","",IF(COUNTIF($A$4:A586,A586)=1,INDEX(Chapters!$K$4:$K$203,MATCH(A586,Chapters!$A$4:$A$203,0))+IF(C586="BUY",N(E586),IF(C586="TRIM",-MIN(INDEX(Chapters!$K$4:$K$203,MATCH(A586,Chapters!$A$4:$A$203,0)),ABS(N(I586))*INDEX(Chapters!$H$4:$H$203,MATCH(A586,Chapters!$A$4:$A$203,0))),0)),J585+IF(C586="BUY",N(E586),IF(C586="TRIM",-MIN(J585,ABS(N(I586))*L585),0))))</f>
        <v/>
      </c>
      <c r="K586" s="25" t="str">
        <f aca="false">IF(A586="","",IF(COUNTIF($A$4:A586,A586)=1,INDEX(Chapters!$G$4:$G$203,MATCH(A586,Chapters!$A$4:$A$203,0))+N(I586),K585+N(I586)))</f>
        <v/>
      </c>
      <c r="L586" s="24" t="n">
        <f aca="false">IF(OR(K586="",K586=0),0,J586/K586)</f>
        <v>0</v>
      </c>
      <c r="M586" s="27"/>
    </row>
    <row r="587" customFormat="false" ht="15" hidden="false" customHeight="true" outlineLevel="0" collapsed="false">
      <c r="A587" s="20"/>
      <c r="B587" s="21"/>
      <c r="C587" s="20"/>
      <c r="D587" s="22"/>
      <c r="E587" s="22"/>
      <c r="F587" s="22"/>
      <c r="G587" s="24" t="str">
        <f aca="false">IF(C587="","",E587-F587)</f>
        <v/>
      </c>
      <c r="H587" s="24" t="str">
        <f aca="false">IF(C587="BUY",-E587,IF(C587="TRIM",G587,""))</f>
        <v/>
      </c>
      <c r="I587" s="25" t="str">
        <f aca="false">IF(C587="BUY",IF(OR(D587="",G587=""),"",G587/D587),IF(C587="TRIM",IF(OR(D587="",E587=""),"",-E587/D587),""))</f>
        <v/>
      </c>
      <c r="J587" s="24" t="str">
        <f aca="false">IF(A587="","",IF(COUNTIF($A$4:A587,A587)=1,INDEX(Chapters!$K$4:$K$203,MATCH(A587,Chapters!$A$4:$A$203,0))+IF(C587="BUY",N(E587),IF(C587="TRIM",-MIN(INDEX(Chapters!$K$4:$K$203,MATCH(A587,Chapters!$A$4:$A$203,0)),ABS(N(I587))*INDEX(Chapters!$H$4:$H$203,MATCH(A587,Chapters!$A$4:$A$203,0))),0)),J586+IF(C587="BUY",N(E587),IF(C587="TRIM",-MIN(J586,ABS(N(I587))*L586),0))))</f>
        <v/>
      </c>
      <c r="K587" s="25" t="str">
        <f aca="false">IF(A587="","",IF(COUNTIF($A$4:A587,A587)=1,INDEX(Chapters!$G$4:$G$203,MATCH(A587,Chapters!$A$4:$A$203,0))+N(I587),K586+N(I587)))</f>
        <v/>
      </c>
      <c r="L587" s="24" t="n">
        <f aca="false">IF(OR(K587="",K587=0),0,J587/K587)</f>
        <v>0</v>
      </c>
      <c r="M587" s="27"/>
    </row>
    <row r="588" customFormat="false" ht="15" hidden="false" customHeight="true" outlineLevel="0" collapsed="false">
      <c r="A588" s="20"/>
      <c r="B588" s="21"/>
      <c r="C588" s="20"/>
      <c r="D588" s="22"/>
      <c r="E588" s="22"/>
      <c r="F588" s="22"/>
      <c r="G588" s="24" t="str">
        <f aca="false">IF(C588="","",E588-F588)</f>
        <v/>
      </c>
      <c r="H588" s="24" t="str">
        <f aca="false">IF(C588="BUY",-E588,IF(C588="TRIM",G588,""))</f>
        <v/>
      </c>
      <c r="I588" s="25" t="str">
        <f aca="false">IF(C588="BUY",IF(OR(D588="",G588=""),"",G588/D588),IF(C588="TRIM",IF(OR(D588="",E588=""),"",-E588/D588),""))</f>
        <v/>
      </c>
      <c r="J588" s="24" t="str">
        <f aca="false">IF(A588="","",IF(COUNTIF($A$4:A588,A588)=1,INDEX(Chapters!$K$4:$K$203,MATCH(A588,Chapters!$A$4:$A$203,0))+IF(C588="BUY",N(E588),IF(C588="TRIM",-MIN(INDEX(Chapters!$K$4:$K$203,MATCH(A588,Chapters!$A$4:$A$203,0)),ABS(N(I588))*INDEX(Chapters!$H$4:$H$203,MATCH(A588,Chapters!$A$4:$A$203,0))),0)),J587+IF(C588="BUY",N(E588),IF(C588="TRIM",-MIN(J587,ABS(N(I588))*L587),0))))</f>
        <v/>
      </c>
      <c r="K588" s="25" t="str">
        <f aca="false">IF(A588="","",IF(COUNTIF($A$4:A588,A588)=1,INDEX(Chapters!$G$4:$G$203,MATCH(A588,Chapters!$A$4:$A$203,0))+N(I588),K587+N(I588)))</f>
        <v/>
      </c>
      <c r="L588" s="24" t="n">
        <f aca="false">IF(OR(K588="",K588=0),0,J588/K588)</f>
        <v>0</v>
      </c>
      <c r="M588" s="27"/>
    </row>
    <row r="589" customFormat="false" ht="15" hidden="false" customHeight="true" outlineLevel="0" collapsed="false">
      <c r="A589" s="20"/>
      <c r="B589" s="21"/>
      <c r="C589" s="20"/>
      <c r="D589" s="22"/>
      <c r="E589" s="22"/>
      <c r="F589" s="22"/>
      <c r="G589" s="24" t="str">
        <f aca="false">IF(C589="","",E589-F589)</f>
        <v/>
      </c>
      <c r="H589" s="24" t="str">
        <f aca="false">IF(C589="BUY",-E589,IF(C589="TRIM",G589,""))</f>
        <v/>
      </c>
      <c r="I589" s="25" t="str">
        <f aca="false">IF(C589="BUY",IF(OR(D589="",G589=""),"",G589/D589),IF(C589="TRIM",IF(OR(D589="",E589=""),"",-E589/D589),""))</f>
        <v/>
      </c>
      <c r="J589" s="24" t="str">
        <f aca="false">IF(A589="","",IF(COUNTIF($A$4:A589,A589)=1,INDEX(Chapters!$K$4:$K$203,MATCH(A589,Chapters!$A$4:$A$203,0))+IF(C589="BUY",N(E589),IF(C589="TRIM",-MIN(INDEX(Chapters!$K$4:$K$203,MATCH(A589,Chapters!$A$4:$A$203,0)),ABS(N(I589))*INDEX(Chapters!$H$4:$H$203,MATCH(A589,Chapters!$A$4:$A$203,0))),0)),J588+IF(C589="BUY",N(E589),IF(C589="TRIM",-MIN(J588,ABS(N(I589))*L588),0))))</f>
        <v/>
      </c>
      <c r="K589" s="25" t="str">
        <f aca="false">IF(A589="","",IF(COUNTIF($A$4:A589,A589)=1,INDEX(Chapters!$G$4:$G$203,MATCH(A589,Chapters!$A$4:$A$203,0))+N(I589),K588+N(I589)))</f>
        <v/>
      </c>
      <c r="L589" s="24" t="n">
        <f aca="false">IF(OR(K589="",K589=0),0,J589/K589)</f>
        <v>0</v>
      </c>
      <c r="M589" s="27"/>
    </row>
    <row r="590" customFormat="false" ht="15" hidden="false" customHeight="true" outlineLevel="0" collapsed="false">
      <c r="A590" s="20"/>
      <c r="B590" s="21"/>
      <c r="C590" s="20"/>
      <c r="D590" s="22"/>
      <c r="E590" s="22"/>
      <c r="F590" s="22"/>
      <c r="G590" s="24" t="str">
        <f aca="false">IF(C590="","",E590-F590)</f>
        <v/>
      </c>
      <c r="H590" s="24" t="str">
        <f aca="false">IF(C590="BUY",-E590,IF(C590="TRIM",G590,""))</f>
        <v/>
      </c>
      <c r="I590" s="25" t="str">
        <f aca="false">IF(C590="BUY",IF(OR(D590="",G590=""),"",G590/D590),IF(C590="TRIM",IF(OR(D590="",E590=""),"",-E590/D590),""))</f>
        <v/>
      </c>
      <c r="J590" s="24" t="str">
        <f aca="false">IF(A590="","",IF(COUNTIF($A$4:A590,A590)=1,INDEX(Chapters!$K$4:$K$203,MATCH(A590,Chapters!$A$4:$A$203,0))+IF(C590="BUY",N(E590),IF(C590="TRIM",-MIN(INDEX(Chapters!$K$4:$K$203,MATCH(A590,Chapters!$A$4:$A$203,0)),ABS(N(I590))*INDEX(Chapters!$H$4:$H$203,MATCH(A590,Chapters!$A$4:$A$203,0))),0)),J589+IF(C590="BUY",N(E590),IF(C590="TRIM",-MIN(J589,ABS(N(I590))*L589),0))))</f>
        <v/>
      </c>
      <c r="K590" s="25" t="str">
        <f aca="false">IF(A590="","",IF(COUNTIF($A$4:A590,A590)=1,INDEX(Chapters!$G$4:$G$203,MATCH(A590,Chapters!$A$4:$A$203,0))+N(I590),K589+N(I590)))</f>
        <v/>
      </c>
      <c r="L590" s="24" t="n">
        <f aca="false">IF(OR(K590="",K590=0),0,J590/K590)</f>
        <v>0</v>
      </c>
      <c r="M590" s="27"/>
    </row>
    <row r="591" customFormat="false" ht="15" hidden="false" customHeight="true" outlineLevel="0" collapsed="false">
      <c r="A591" s="20"/>
      <c r="B591" s="21"/>
      <c r="C591" s="20"/>
      <c r="D591" s="22"/>
      <c r="E591" s="22"/>
      <c r="F591" s="22"/>
      <c r="G591" s="24" t="str">
        <f aca="false">IF(C591="","",E591-F591)</f>
        <v/>
      </c>
      <c r="H591" s="24" t="str">
        <f aca="false">IF(C591="BUY",-E591,IF(C591="TRIM",G591,""))</f>
        <v/>
      </c>
      <c r="I591" s="25" t="str">
        <f aca="false">IF(C591="BUY",IF(OR(D591="",G591=""),"",G591/D591),IF(C591="TRIM",IF(OR(D591="",E591=""),"",-E591/D591),""))</f>
        <v/>
      </c>
      <c r="J591" s="24" t="str">
        <f aca="false">IF(A591="","",IF(COUNTIF($A$4:A591,A591)=1,INDEX(Chapters!$K$4:$K$203,MATCH(A591,Chapters!$A$4:$A$203,0))+IF(C591="BUY",N(E591),IF(C591="TRIM",-MIN(INDEX(Chapters!$K$4:$K$203,MATCH(A591,Chapters!$A$4:$A$203,0)),ABS(N(I591))*INDEX(Chapters!$H$4:$H$203,MATCH(A591,Chapters!$A$4:$A$203,0))),0)),J590+IF(C591="BUY",N(E591),IF(C591="TRIM",-MIN(J590,ABS(N(I591))*L590),0))))</f>
        <v/>
      </c>
      <c r="K591" s="25" t="str">
        <f aca="false">IF(A591="","",IF(COUNTIF($A$4:A591,A591)=1,INDEX(Chapters!$G$4:$G$203,MATCH(A591,Chapters!$A$4:$A$203,0))+N(I591),K590+N(I591)))</f>
        <v/>
      </c>
      <c r="L591" s="24" t="n">
        <f aca="false">IF(OR(K591="",K591=0),0,J591/K591)</f>
        <v>0</v>
      </c>
      <c r="M591" s="27"/>
    </row>
    <row r="592" customFormat="false" ht="15" hidden="false" customHeight="true" outlineLevel="0" collapsed="false">
      <c r="A592" s="20"/>
      <c r="B592" s="21"/>
      <c r="C592" s="20"/>
      <c r="D592" s="22"/>
      <c r="E592" s="22"/>
      <c r="F592" s="22"/>
      <c r="G592" s="24" t="str">
        <f aca="false">IF(C592="","",E592-F592)</f>
        <v/>
      </c>
      <c r="H592" s="24" t="str">
        <f aca="false">IF(C592="BUY",-E592,IF(C592="TRIM",G592,""))</f>
        <v/>
      </c>
      <c r="I592" s="25" t="str">
        <f aca="false">IF(C592="BUY",IF(OR(D592="",G592=""),"",G592/D592),IF(C592="TRIM",IF(OR(D592="",E592=""),"",-E592/D592),""))</f>
        <v/>
      </c>
      <c r="J592" s="24" t="str">
        <f aca="false">IF(A592="","",IF(COUNTIF($A$4:A592,A592)=1,INDEX(Chapters!$K$4:$K$203,MATCH(A592,Chapters!$A$4:$A$203,0))+IF(C592="BUY",N(E592),IF(C592="TRIM",-MIN(INDEX(Chapters!$K$4:$K$203,MATCH(A592,Chapters!$A$4:$A$203,0)),ABS(N(I592))*INDEX(Chapters!$H$4:$H$203,MATCH(A592,Chapters!$A$4:$A$203,0))),0)),J591+IF(C592="BUY",N(E592),IF(C592="TRIM",-MIN(J591,ABS(N(I592))*L591),0))))</f>
        <v/>
      </c>
      <c r="K592" s="25" t="str">
        <f aca="false">IF(A592="","",IF(COUNTIF($A$4:A592,A592)=1,INDEX(Chapters!$G$4:$G$203,MATCH(A592,Chapters!$A$4:$A$203,0))+N(I592),K591+N(I592)))</f>
        <v/>
      </c>
      <c r="L592" s="24" t="n">
        <f aca="false">IF(OR(K592="",K592=0),0,J592/K592)</f>
        <v>0</v>
      </c>
      <c r="M592" s="27"/>
    </row>
    <row r="593" customFormat="false" ht="15" hidden="false" customHeight="true" outlineLevel="0" collapsed="false">
      <c r="A593" s="20"/>
      <c r="B593" s="21"/>
      <c r="C593" s="20"/>
      <c r="D593" s="22"/>
      <c r="E593" s="22"/>
      <c r="F593" s="22"/>
      <c r="G593" s="24" t="str">
        <f aca="false">IF(C593="","",E593-F593)</f>
        <v/>
      </c>
      <c r="H593" s="24" t="str">
        <f aca="false">IF(C593="BUY",-E593,IF(C593="TRIM",G593,""))</f>
        <v/>
      </c>
      <c r="I593" s="25" t="str">
        <f aca="false">IF(C593="BUY",IF(OR(D593="",G593=""),"",G593/D593),IF(C593="TRIM",IF(OR(D593="",E593=""),"",-E593/D593),""))</f>
        <v/>
      </c>
      <c r="J593" s="24" t="str">
        <f aca="false">IF(A593="","",IF(COUNTIF($A$4:A593,A593)=1,INDEX(Chapters!$K$4:$K$203,MATCH(A593,Chapters!$A$4:$A$203,0))+IF(C593="BUY",N(E593),IF(C593="TRIM",-MIN(INDEX(Chapters!$K$4:$K$203,MATCH(A593,Chapters!$A$4:$A$203,0)),ABS(N(I593))*INDEX(Chapters!$H$4:$H$203,MATCH(A593,Chapters!$A$4:$A$203,0))),0)),J592+IF(C593="BUY",N(E593),IF(C593="TRIM",-MIN(J592,ABS(N(I593))*L592),0))))</f>
        <v/>
      </c>
      <c r="K593" s="25" t="str">
        <f aca="false">IF(A593="","",IF(COUNTIF($A$4:A593,A593)=1,INDEX(Chapters!$G$4:$G$203,MATCH(A593,Chapters!$A$4:$A$203,0))+N(I593),K592+N(I593)))</f>
        <v/>
      </c>
      <c r="L593" s="24" t="n">
        <f aca="false">IF(OR(K593="",K593=0),0,J593/K593)</f>
        <v>0</v>
      </c>
      <c r="M593" s="27"/>
    </row>
    <row r="594" customFormat="false" ht="15" hidden="false" customHeight="true" outlineLevel="0" collapsed="false">
      <c r="A594" s="20"/>
      <c r="B594" s="21"/>
      <c r="C594" s="20"/>
      <c r="D594" s="22"/>
      <c r="E594" s="22"/>
      <c r="F594" s="22"/>
      <c r="G594" s="24" t="str">
        <f aca="false">IF(C594="","",E594-F594)</f>
        <v/>
      </c>
      <c r="H594" s="24" t="str">
        <f aca="false">IF(C594="BUY",-E594,IF(C594="TRIM",G594,""))</f>
        <v/>
      </c>
      <c r="I594" s="25" t="str">
        <f aca="false">IF(C594="BUY",IF(OR(D594="",G594=""),"",G594/D594),IF(C594="TRIM",IF(OR(D594="",E594=""),"",-E594/D594),""))</f>
        <v/>
      </c>
      <c r="J594" s="24" t="str">
        <f aca="false">IF(A594="","",IF(COUNTIF($A$4:A594,A594)=1,INDEX(Chapters!$K$4:$K$203,MATCH(A594,Chapters!$A$4:$A$203,0))+IF(C594="BUY",N(E594),IF(C594="TRIM",-MIN(INDEX(Chapters!$K$4:$K$203,MATCH(A594,Chapters!$A$4:$A$203,0)),ABS(N(I594))*INDEX(Chapters!$H$4:$H$203,MATCH(A594,Chapters!$A$4:$A$203,0))),0)),J593+IF(C594="BUY",N(E594),IF(C594="TRIM",-MIN(J593,ABS(N(I594))*L593),0))))</f>
        <v/>
      </c>
      <c r="K594" s="25" t="str">
        <f aca="false">IF(A594="","",IF(COUNTIF($A$4:A594,A594)=1,INDEX(Chapters!$G$4:$G$203,MATCH(A594,Chapters!$A$4:$A$203,0))+N(I594),K593+N(I594)))</f>
        <v/>
      </c>
      <c r="L594" s="24" t="n">
        <f aca="false">IF(OR(K594="",K594=0),0,J594/K594)</f>
        <v>0</v>
      </c>
      <c r="M594" s="27"/>
    </row>
    <row r="595" customFormat="false" ht="15" hidden="false" customHeight="true" outlineLevel="0" collapsed="false">
      <c r="A595" s="20"/>
      <c r="B595" s="21"/>
      <c r="C595" s="20"/>
      <c r="D595" s="22"/>
      <c r="E595" s="22"/>
      <c r="F595" s="22"/>
      <c r="G595" s="24" t="str">
        <f aca="false">IF(C595="","",E595-F595)</f>
        <v/>
      </c>
      <c r="H595" s="24" t="str">
        <f aca="false">IF(C595="BUY",-E595,IF(C595="TRIM",G595,""))</f>
        <v/>
      </c>
      <c r="I595" s="25" t="str">
        <f aca="false">IF(C595="BUY",IF(OR(D595="",G595=""),"",G595/D595),IF(C595="TRIM",IF(OR(D595="",E595=""),"",-E595/D595),""))</f>
        <v/>
      </c>
      <c r="J595" s="24" t="str">
        <f aca="false">IF(A595="","",IF(COUNTIF($A$4:A595,A595)=1,INDEX(Chapters!$K$4:$K$203,MATCH(A595,Chapters!$A$4:$A$203,0))+IF(C595="BUY",N(E595),IF(C595="TRIM",-MIN(INDEX(Chapters!$K$4:$K$203,MATCH(A595,Chapters!$A$4:$A$203,0)),ABS(N(I595))*INDEX(Chapters!$H$4:$H$203,MATCH(A595,Chapters!$A$4:$A$203,0))),0)),J594+IF(C595="BUY",N(E595),IF(C595="TRIM",-MIN(J594,ABS(N(I595))*L594),0))))</f>
        <v/>
      </c>
      <c r="K595" s="25" t="str">
        <f aca="false">IF(A595="","",IF(COUNTIF($A$4:A595,A595)=1,INDEX(Chapters!$G$4:$G$203,MATCH(A595,Chapters!$A$4:$A$203,0))+N(I595),K594+N(I595)))</f>
        <v/>
      </c>
      <c r="L595" s="24" t="n">
        <f aca="false">IF(OR(K595="",K595=0),0,J595/K595)</f>
        <v>0</v>
      </c>
      <c r="M595" s="27"/>
    </row>
    <row r="596" customFormat="false" ht="15" hidden="false" customHeight="true" outlineLevel="0" collapsed="false">
      <c r="A596" s="20"/>
      <c r="B596" s="21"/>
      <c r="C596" s="20"/>
      <c r="D596" s="22"/>
      <c r="E596" s="22"/>
      <c r="F596" s="22"/>
      <c r="G596" s="24" t="str">
        <f aca="false">IF(C596="","",E596-F596)</f>
        <v/>
      </c>
      <c r="H596" s="24" t="str">
        <f aca="false">IF(C596="BUY",-E596,IF(C596="TRIM",G596,""))</f>
        <v/>
      </c>
      <c r="I596" s="25" t="str">
        <f aca="false">IF(C596="BUY",IF(OR(D596="",G596=""),"",G596/D596),IF(C596="TRIM",IF(OR(D596="",E596=""),"",-E596/D596),""))</f>
        <v/>
      </c>
      <c r="J596" s="24" t="str">
        <f aca="false">IF(A596="","",IF(COUNTIF($A$4:A596,A596)=1,INDEX(Chapters!$K$4:$K$203,MATCH(A596,Chapters!$A$4:$A$203,0))+IF(C596="BUY",N(E596),IF(C596="TRIM",-MIN(INDEX(Chapters!$K$4:$K$203,MATCH(A596,Chapters!$A$4:$A$203,0)),ABS(N(I596))*INDEX(Chapters!$H$4:$H$203,MATCH(A596,Chapters!$A$4:$A$203,0))),0)),J595+IF(C596="BUY",N(E596),IF(C596="TRIM",-MIN(J595,ABS(N(I596))*L595),0))))</f>
        <v/>
      </c>
      <c r="K596" s="25" t="str">
        <f aca="false">IF(A596="","",IF(COUNTIF($A$4:A596,A596)=1,INDEX(Chapters!$G$4:$G$203,MATCH(A596,Chapters!$A$4:$A$203,0))+N(I596),K595+N(I596)))</f>
        <v/>
      </c>
      <c r="L596" s="24" t="n">
        <f aca="false">IF(OR(K596="",K596=0),0,J596/K596)</f>
        <v>0</v>
      </c>
      <c r="M596" s="27"/>
    </row>
    <row r="597" customFormat="false" ht="15" hidden="false" customHeight="true" outlineLevel="0" collapsed="false">
      <c r="A597" s="20"/>
      <c r="B597" s="21"/>
      <c r="C597" s="20"/>
      <c r="D597" s="22"/>
      <c r="E597" s="22"/>
      <c r="F597" s="22"/>
      <c r="G597" s="24" t="str">
        <f aca="false">IF(C597="","",E597-F597)</f>
        <v/>
      </c>
      <c r="H597" s="24" t="str">
        <f aca="false">IF(C597="BUY",-E597,IF(C597="TRIM",G597,""))</f>
        <v/>
      </c>
      <c r="I597" s="25" t="str">
        <f aca="false">IF(C597="BUY",IF(OR(D597="",G597=""),"",G597/D597),IF(C597="TRIM",IF(OR(D597="",E597=""),"",-E597/D597),""))</f>
        <v/>
      </c>
      <c r="J597" s="24" t="str">
        <f aca="false">IF(A597="","",IF(COUNTIF($A$4:A597,A597)=1,INDEX(Chapters!$K$4:$K$203,MATCH(A597,Chapters!$A$4:$A$203,0))+IF(C597="BUY",N(E597),IF(C597="TRIM",-MIN(INDEX(Chapters!$K$4:$K$203,MATCH(A597,Chapters!$A$4:$A$203,0)),ABS(N(I597))*INDEX(Chapters!$H$4:$H$203,MATCH(A597,Chapters!$A$4:$A$203,0))),0)),J596+IF(C597="BUY",N(E597),IF(C597="TRIM",-MIN(J596,ABS(N(I597))*L596),0))))</f>
        <v/>
      </c>
      <c r="K597" s="25" t="str">
        <f aca="false">IF(A597="","",IF(COUNTIF($A$4:A597,A597)=1,INDEX(Chapters!$G$4:$G$203,MATCH(A597,Chapters!$A$4:$A$203,0))+N(I597),K596+N(I597)))</f>
        <v/>
      </c>
      <c r="L597" s="24" t="n">
        <f aca="false">IF(OR(K597="",K597=0),0,J597/K597)</f>
        <v>0</v>
      </c>
      <c r="M597" s="27"/>
    </row>
    <row r="598" customFormat="false" ht="15" hidden="false" customHeight="true" outlineLevel="0" collapsed="false">
      <c r="A598" s="20"/>
      <c r="B598" s="21"/>
      <c r="C598" s="20"/>
      <c r="D598" s="22"/>
      <c r="E598" s="22"/>
      <c r="F598" s="22"/>
      <c r="G598" s="24" t="str">
        <f aca="false">IF(C598="","",E598-F598)</f>
        <v/>
      </c>
      <c r="H598" s="24" t="str">
        <f aca="false">IF(C598="BUY",-E598,IF(C598="TRIM",G598,""))</f>
        <v/>
      </c>
      <c r="I598" s="25" t="str">
        <f aca="false">IF(C598="BUY",IF(OR(D598="",G598=""),"",G598/D598),IF(C598="TRIM",IF(OR(D598="",E598=""),"",-E598/D598),""))</f>
        <v/>
      </c>
      <c r="J598" s="24" t="str">
        <f aca="false">IF(A598="","",IF(COUNTIF($A$4:A598,A598)=1,INDEX(Chapters!$K$4:$K$203,MATCH(A598,Chapters!$A$4:$A$203,0))+IF(C598="BUY",N(E598),IF(C598="TRIM",-MIN(INDEX(Chapters!$K$4:$K$203,MATCH(A598,Chapters!$A$4:$A$203,0)),ABS(N(I598))*INDEX(Chapters!$H$4:$H$203,MATCH(A598,Chapters!$A$4:$A$203,0))),0)),J597+IF(C598="BUY",N(E598),IF(C598="TRIM",-MIN(J597,ABS(N(I598))*L597),0))))</f>
        <v/>
      </c>
      <c r="K598" s="25" t="str">
        <f aca="false">IF(A598="","",IF(COUNTIF($A$4:A598,A598)=1,INDEX(Chapters!$G$4:$G$203,MATCH(A598,Chapters!$A$4:$A$203,0))+N(I598),K597+N(I598)))</f>
        <v/>
      </c>
      <c r="L598" s="24" t="n">
        <f aca="false">IF(OR(K598="",K598=0),0,J598/K598)</f>
        <v>0</v>
      </c>
      <c r="M598" s="27"/>
    </row>
    <row r="599" customFormat="false" ht="15" hidden="false" customHeight="true" outlineLevel="0" collapsed="false">
      <c r="A599" s="20"/>
      <c r="B599" s="21"/>
      <c r="C599" s="20"/>
      <c r="D599" s="22"/>
      <c r="E599" s="22"/>
      <c r="F599" s="22"/>
      <c r="G599" s="24" t="str">
        <f aca="false">IF(C599="","",E599-F599)</f>
        <v/>
      </c>
      <c r="H599" s="24" t="str">
        <f aca="false">IF(C599="BUY",-E599,IF(C599="TRIM",G599,""))</f>
        <v/>
      </c>
      <c r="I599" s="25" t="str">
        <f aca="false">IF(C599="BUY",IF(OR(D599="",G599=""),"",G599/D599),IF(C599="TRIM",IF(OR(D599="",E599=""),"",-E599/D599),""))</f>
        <v/>
      </c>
      <c r="J599" s="24" t="str">
        <f aca="false">IF(A599="","",IF(COUNTIF($A$4:A599,A599)=1,INDEX(Chapters!$K$4:$K$203,MATCH(A599,Chapters!$A$4:$A$203,0))+IF(C599="BUY",N(E599),IF(C599="TRIM",-MIN(INDEX(Chapters!$K$4:$K$203,MATCH(A599,Chapters!$A$4:$A$203,0)),ABS(N(I599))*INDEX(Chapters!$H$4:$H$203,MATCH(A599,Chapters!$A$4:$A$203,0))),0)),J598+IF(C599="BUY",N(E599),IF(C599="TRIM",-MIN(J598,ABS(N(I599))*L598),0))))</f>
        <v/>
      </c>
      <c r="K599" s="25" t="str">
        <f aca="false">IF(A599="","",IF(COUNTIF($A$4:A599,A599)=1,INDEX(Chapters!$G$4:$G$203,MATCH(A599,Chapters!$A$4:$A$203,0))+N(I599),K598+N(I599)))</f>
        <v/>
      </c>
      <c r="L599" s="24" t="n">
        <f aca="false">IF(OR(K599="",K599=0),0,J599/K599)</f>
        <v>0</v>
      </c>
      <c r="M599" s="27"/>
    </row>
    <row r="600" customFormat="false" ht="15" hidden="false" customHeight="true" outlineLevel="0" collapsed="false">
      <c r="A600" s="20"/>
      <c r="B600" s="21"/>
      <c r="C600" s="20"/>
      <c r="D600" s="22"/>
      <c r="E600" s="22"/>
      <c r="F600" s="22"/>
      <c r="G600" s="24" t="str">
        <f aca="false">IF(C600="","",E600-F600)</f>
        <v/>
      </c>
      <c r="H600" s="24" t="str">
        <f aca="false">IF(C600="BUY",-E600,IF(C600="TRIM",G600,""))</f>
        <v/>
      </c>
      <c r="I600" s="25" t="str">
        <f aca="false">IF(C600="BUY",IF(OR(D600="",G600=""),"",G600/D600),IF(C600="TRIM",IF(OR(D600="",E600=""),"",-E600/D600),""))</f>
        <v/>
      </c>
      <c r="J600" s="24" t="str">
        <f aca="false">IF(A600="","",IF(COUNTIF($A$4:A600,A600)=1,INDEX(Chapters!$K$4:$K$203,MATCH(A600,Chapters!$A$4:$A$203,0))+IF(C600="BUY",N(E600),IF(C600="TRIM",-MIN(INDEX(Chapters!$K$4:$K$203,MATCH(A600,Chapters!$A$4:$A$203,0)),ABS(N(I600))*INDEX(Chapters!$H$4:$H$203,MATCH(A600,Chapters!$A$4:$A$203,0))),0)),J599+IF(C600="BUY",N(E600),IF(C600="TRIM",-MIN(J599,ABS(N(I600))*L599),0))))</f>
        <v/>
      </c>
      <c r="K600" s="25" t="str">
        <f aca="false">IF(A600="","",IF(COUNTIF($A$4:A600,A600)=1,INDEX(Chapters!$G$4:$G$203,MATCH(A600,Chapters!$A$4:$A$203,0))+N(I600),K599+N(I600)))</f>
        <v/>
      </c>
      <c r="L600" s="24" t="n">
        <f aca="false">IF(OR(K600="",K600=0),0,J600/K600)</f>
        <v>0</v>
      </c>
      <c r="M600" s="27"/>
    </row>
    <row r="601" customFormat="false" ht="15" hidden="false" customHeight="true" outlineLevel="0" collapsed="false">
      <c r="A601" s="20"/>
      <c r="B601" s="21"/>
      <c r="C601" s="20"/>
      <c r="D601" s="22"/>
      <c r="E601" s="22"/>
      <c r="F601" s="22"/>
      <c r="G601" s="24" t="str">
        <f aca="false">IF(C601="","",E601-F601)</f>
        <v/>
      </c>
      <c r="H601" s="24" t="str">
        <f aca="false">IF(C601="BUY",-E601,IF(C601="TRIM",G601,""))</f>
        <v/>
      </c>
      <c r="I601" s="25" t="str">
        <f aca="false">IF(C601="BUY",IF(OR(D601="",G601=""),"",G601/D601),IF(C601="TRIM",IF(OR(D601="",E601=""),"",-E601/D601),""))</f>
        <v/>
      </c>
      <c r="J601" s="24" t="str">
        <f aca="false">IF(A601="","",IF(COUNTIF($A$4:A601,A601)=1,INDEX(Chapters!$K$4:$K$203,MATCH(A601,Chapters!$A$4:$A$203,0))+IF(C601="BUY",N(E601),IF(C601="TRIM",-MIN(INDEX(Chapters!$K$4:$K$203,MATCH(A601,Chapters!$A$4:$A$203,0)),ABS(N(I601))*INDEX(Chapters!$H$4:$H$203,MATCH(A601,Chapters!$A$4:$A$203,0))),0)),J600+IF(C601="BUY",N(E601),IF(C601="TRIM",-MIN(J600,ABS(N(I601))*L600),0))))</f>
        <v/>
      </c>
      <c r="K601" s="25" t="str">
        <f aca="false">IF(A601="","",IF(COUNTIF($A$4:A601,A601)=1,INDEX(Chapters!$G$4:$G$203,MATCH(A601,Chapters!$A$4:$A$203,0))+N(I601),K600+N(I601)))</f>
        <v/>
      </c>
      <c r="L601" s="24" t="n">
        <f aca="false">IF(OR(K601="",K601=0),0,J601/K601)</f>
        <v>0</v>
      </c>
      <c r="M601" s="27"/>
    </row>
    <row r="602" customFormat="false" ht="15" hidden="false" customHeight="true" outlineLevel="0" collapsed="false">
      <c r="A602" s="20"/>
      <c r="B602" s="21"/>
      <c r="C602" s="20"/>
      <c r="D602" s="22"/>
      <c r="E602" s="22"/>
      <c r="F602" s="22"/>
      <c r="G602" s="24" t="str">
        <f aca="false">IF(C602="","",E602-F602)</f>
        <v/>
      </c>
      <c r="H602" s="24" t="str">
        <f aca="false">IF(C602="BUY",-E602,IF(C602="TRIM",G602,""))</f>
        <v/>
      </c>
      <c r="I602" s="25" t="str">
        <f aca="false">IF(C602="BUY",IF(OR(D602="",G602=""),"",G602/D602),IF(C602="TRIM",IF(OR(D602="",E602=""),"",-E602/D602),""))</f>
        <v/>
      </c>
      <c r="J602" s="24" t="str">
        <f aca="false">IF(A602="","",IF(COUNTIF($A$4:A602,A602)=1,INDEX(Chapters!$K$4:$K$203,MATCH(A602,Chapters!$A$4:$A$203,0))+IF(C602="BUY",N(E602),IF(C602="TRIM",-MIN(INDEX(Chapters!$K$4:$K$203,MATCH(A602,Chapters!$A$4:$A$203,0)),ABS(N(I602))*INDEX(Chapters!$H$4:$H$203,MATCH(A602,Chapters!$A$4:$A$203,0))),0)),J601+IF(C602="BUY",N(E602),IF(C602="TRIM",-MIN(J601,ABS(N(I602))*L601),0))))</f>
        <v/>
      </c>
      <c r="K602" s="25" t="str">
        <f aca="false">IF(A602="","",IF(COUNTIF($A$4:A602,A602)=1,INDEX(Chapters!$G$4:$G$203,MATCH(A602,Chapters!$A$4:$A$203,0))+N(I602),K601+N(I602)))</f>
        <v/>
      </c>
      <c r="L602" s="24" t="n">
        <f aca="false">IF(OR(K602="",K602=0),0,J602/K602)</f>
        <v>0</v>
      </c>
      <c r="M602" s="27"/>
    </row>
    <row r="603" customFormat="false" ht="15" hidden="false" customHeight="true" outlineLevel="0" collapsed="false">
      <c r="A603" s="20"/>
      <c r="B603" s="21"/>
      <c r="C603" s="20"/>
      <c r="D603" s="22"/>
      <c r="E603" s="22"/>
      <c r="F603" s="22"/>
      <c r="G603" s="24" t="str">
        <f aca="false">IF(C603="","",E603-F603)</f>
        <v/>
      </c>
      <c r="H603" s="24" t="str">
        <f aca="false">IF(C603="BUY",-E603,IF(C603="TRIM",G603,""))</f>
        <v/>
      </c>
      <c r="I603" s="25" t="str">
        <f aca="false">IF(C603="BUY",IF(OR(D603="",G603=""),"",G603/D603),IF(C603="TRIM",IF(OR(D603="",E603=""),"",-E603/D603),""))</f>
        <v/>
      </c>
      <c r="J603" s="24" t="str">
        <f aca="false">IF(A603="","",IF(COUNTIF($A$4:A603,A603)=1,INDEX(Chapters!$K$4:$K$203,MATCH(A603,Chapters!$A$4:$A$203,0))+IF(C603="BUY",N(E603),IF(C603="TRIM",-MIN(INDEX(Chapters!$K$4:$K$203,MATCH(A603,Chapters!$A$4:$A$203,0)),ABS(N(I603))*INDEX(Chapters!$H$4:$H$203,MATCH(A603,Chapters!$A$4:$A$203,0))),0)),J602+IF(C603="BUY",N(E603),IF(C603="TRIM",-MIN(J602,ABS(N(I603))*L602),0))))</f>
        <v/>
      </c>
      <c r="K603" s="25" t="str">
        <f aca="false">IF(A603="","",IF(COUNTIF($A$4:A603,A603)=1,INDEX(Chapters!$G$4:$G$203,MATCH(A603,Chapters!$A$4:$A$203,0))+N(I603),K602+N(I603)))</f>
        <v/>
      </c>
      <c r="L603" s="24" t="n">
        <f aca="false">IF(OR(K603="",K603=0),0,J603/K603)</f>
        <v>0</v>
      </c>
      <c r="M603" s="27"/>
    </row>
    <row r="604" customFormat="false" ht="15" hidden="false" customHeight="true" outlineLevel="0" collapsed="false">
      <c r="A604" s="20"/>
      <c r="B604" s="21"/>
      <c r="C604" s="20"/>
      <c r="D604" s="22"/>
      <c r="E604" s="22"/>
      <c r="F604" s="22"/>
      <c r="G604" s="24" t="str">
        <f aca="false">IF(C604="","",E604-F604)</f>
        <v/>
      </c>
      <c r="H604" s="24" t="str">
        <f aca="false">IF(C604="BUY",-E604,IF(C604="TRIM",G604,""))</f>
        <v/>
      </c>
      <c r="I604" s="25" t="str">
        <f aca="false">IF(C604="BUY",IF(OR(D604="",G604=""),"",G604/D604),IF(C604="TRIM",IF(OR(D604="",E604=""),"",-E604/D604),""))</f>
        <v/>
      </c>
      <c r="J604" s="24" t="str">
        <f aca="false">IF(A604="","",IF(COUNTIF($A$4:A604,A604)=1,INDEX(Chapters!$K$4:$K$203,MATCH(A604,Chapters!$A$4:$A$203,0))+IF(C604="BUY",N(E604),IF(C604="TRIM",-MIN(INDEX(Chapters!$K$4:$K$203,MATCH(A604,Chapters!$A$4:$A$203,0)),ABS(N(I604))*INDEX(Chapters!$H$4:$H$203,MATCH(A604,Chapters!$A$4:$A$203,0))),0)),J603+IF(C604="BUY",N(E604),IF(C604="TRIM",-MIN(J603,ABS(N(I604))*L603),0))))</f>
        <v/>
      </c>
      <c r="K604" s="25" t="str">
        <f aca="false">IF(A604="","",IF(COUNTIF($A$4:A604,A604)=1,INDEX(Chapters!$G$4:$G$203,MATCH(A604,Chapters!$A$4:$A$203,0))+N(I604),K603+N(I604)))</f>
        <v/>
      </c>
      <c r="L604" s="24" t="n">
        <f aca="false">IF(OR(K604="",K604=0),0,J604/K604)</f>
        <v>0</v>
      </c>
      <c r="M604" s="27"/>
    </row>
    <row r="605" customFormat="false" ht="15" hidden="false" customHeight="true" outlineLevel="0" collapsed="false">
      <c r="A605" s="20"/>
      <c r="B605" s="21"/>
      <c r="C605" s="20"/>
      <c r="D605" s="22"/>
      <c r="E605" s="22"/>
      <c r="F605" s="22"/>
      <c r="G605" s="24" t="str">
        <f aca="false">IF(C605="","",E605-F605)</f>
        <v/>
      </c>
      <c r="H605" s="24" t="str">
        <f aca="false">IF(C605="BUY",-E605,IF(C605="TRIM",G605,""))</f>
        <v/>
      </c>
      <c r="I605" s="25" t="str">
        <f aca="false">IF(C605="BUY",IF(OR(D605="",G605=""),"",G605/D605),IF(C605="TRIM",IF(OR(D605="",E605=""),"",-E605/D605),""))</f>
        <v/>
      </c>
      <c r="J605" s="24" t="str">
        <f aca="false">IF(A605="","",IF(COUNTIF($A$4:A605,A605)=1,INDEX(Chapters!$K$4:$K$203,MATCH(A605,Chapters!$A$4:$A$203,0))+IF(C605="BUY",N(E605),IF(C605="TRIM",-MIN(INDEX(Chapters!$K$4:$K$203,MATCH(A605,Chapters!$A$4:$A$203,0)),ABS(N(I605))*INDEX(Chapters!$H$4:$H$203,MATCH(A605,Chapters!$A$4:$A$203,0))),0)),J604+IF(C605="BUY",N(E605),IF(C605="TRIM",-MIN(J604,ABS(N(I605))*L604),0))))</f>
        <v/>
      </c>
      <c r="K605" s="25" t="str">
        <f aca="false">IF(A605="","",IF(COUNTIF($A$4:A605,A605)=1,INDEX(Chapters!$G$4:$G$203,MATCH(A605,Chapters!$A$4:$A$203,0))+N(I605),K604+N(I605)))</f>
        <v/>
      </c>
      <c r="L605" s="24" t="n">
        <f aca="false">IF(OR(K605="",K605=0),0,J605/K605)</f>
        <v>0</v>
      </c>
      <c r="M605" s="27"/>
    </row>
    <row r="606" customFormat="false" ht="15" hidden="false" customHeight="true" outlineLevel="0" collapsed="false">
      <c r="A606" s="20"/>
      <c r="B606" s="21"/>
      <c r="C606" s="20"/>
      <c r="D606" s="22"/>
      <c r="E606" s="22"/>
      <c r="F606" s="22"/>
      <c r="G606" s="24" t="str">
        <f aca="false">IF(C606="","",E606-F606)</f>
        <v/>
      </c>
      <c r="H606" s="24" t="str">
        <f aca="false">IF(C606="BUY",-E606,IF(C606="TRIM",G606,""))</f>
        <v/>
      </c>
      <c r="I606" s="25" t="str">
        <f aca="false">IF(C606="BUY",IF(OR(D606="",G606=""),"",G606/D606),IF(C606="TRIM",IF(OR(D606="",E606=""),"",-E606/D606),""))</f>
        <v/>
      </c>
      <c r="J606" s="24" t="str">
        <f aca="false">IF(A606="","",IF(COUNTIF($A$4:A606,A606)=1,INDEX(Chapters!$K$4:$K$203,MATCH(A606,Chapters!$A$4:$A$203,0))+IF(C606="BUY",N(E606),IF(C606="TRIM",-MIN(INDEX(Chapters!$K$4:$K$203,MATCH(A606,Chapters!$A$4:$A$203,0)),ABS(N(I606))*INDEX(Chapters!$H$4:$H$203,MATCH(A606,Chapters!$A$4:$A$203,0))),0)),J605+IF(C606="BUY",N(E606),IF(C606="TRIM",-MIN(J605,ABS(N(I606))*L605),0))))</f>
        <v/>
      </c>
      <c r="K606" s="25" t="str">
        <f aca="false">IF(A606="","",IF(COUNTIF($A$4:A606,A606)=1,INDEX(Chapters!$G$4:$G$203,MATCH(A606,Chapters!$A$4:$A$203,0))+N(I606),K605+N(I606)))</f>
        <v/>
      </c>
      <c r="L606" s="24" t="n">
        <f aca="false">IF(OR(K606="",K606=0),0,J606/K606)</f>
        <v>0</v>
      </c>
      <c r="M606" s="27"/>
    </row>
    <row r="607" customFormat="false" ht="15" hidden="false" customHeight="true" outlineLevel="0" collapsed="false">
      <c r="A607" s="20"/>
      <c r="B607" s="21"/>
      <c r="C607" s="20"/>
      <c r="D607" s="22"/>
      <c r="E607" s="22"/>
      <c r="F607" s="22"/>
      <c r="G607" s="24" t="str">
        <f aca="false">IF(C607="","",E607-F607)</f>
        <v/>
      </c>
      <c r="H607" s="24" t="str">
        <f aca="false">IF(C607="BUY",-E607,IF(C607="TRIM",G607,""))</f>
        <v/>
      </c>
      <c r="I607" s="25" t="str">
        <f aca="false">IF(C607="BUY",IF(OR(D607="",G607=""),"",G607/D607),IF(C607="TRIM",IF(OR(D607="",E607=""),"",-E607/D607),""))</f>
        <v/>
      </c>
      <c r="J607" s="24" t="str">
        <f aca="false">IF(A607="","",IF(COUNTIF($A$4:A607,A607)=1,INDEX(Chapters!$K$4:$K$203,MATCH(A607,Chapters!$A$4:$A$203,0))+IF(C607="BUY",N(E607),IF(C607="TRIM",-MIN(INDEX(Chapters!$K$4:$K$203,MATCH(A607,Chapters!$A$4:$A$203,0)),ABS(N(I607))*INDEX(Chapters!$H$4:$H$203,MATCH(A607,Chapters!$A$4:$A$203,0))),0)),J606+IF(C607="BUY",N(E607),IF(C607="TRIM",-MIN(J606,ABS(N(I607))*L606),0))))</f>
        <v/>
      </c>
      <c r="K607" s="25" t="str">
        <f aca="false">IF(A607="","",IF(COUNTIF($A$4:A607,A607)=1,INDEX(Chapters!$G$4:$G$203,MATCH(A607,Chapters!$A$4:$A$203,0))+N(I607),K606+N(I607)))</f>
        <v/>
      </c>
      <c r="L607" s="24" t="n">
        <f aca="false">IF(OR(K607="",K607=0),0,J607/K607)</f>
        <v>0</v>
      </c>
      <c r="M607" s="27"/>
    </row>
    <row r="608" customFormat="false" ht="15" hidden="false" customHeight="true" outlineLevel="0" collapsed="false">
      <c r="A608" s="20"/>
      <c r="B608" s="21"/>
      <c r="C608" s="20"/>
      <c r="D608" s="22"/>
      <c r="E608" s="22"/>
      <c r="F608" s="22"/>
      <c r="G608" s="24" t="str">
        <f aca="false">IF(C608="","",E608-F608)</f>
        <v/>
      </c>
      <c r="H608" s="24" t="str">
        <f aca="false">IF(C608="BUY",-E608,IF(C608="TRIM",G608,""))</f>
        <v/>
      </c>
      <c r="I608" s="25" t="str">
        <f aca="false">IF(C608="BUY",IF(OR(D608="",G608=""),"",G608/D608),IF(C608="TRIM",IF(OR(D608="",E608=""),"",-E608/D608),""))</f>
        <v/>
      </c>
      <c r="J608" s="24" t="str">
        <f aca="false">IF(A608="","",IF(COUNTIF($A$4:A608,A608)=1,INDEX(Chapters!$K$4:$K$203,MATCH(A608,Chapters!$A$4:$A$203,0))+IF(C608="BUY",N(E608),IF(C608="TRIM",-MIN(INDEX(Chapters!$K$4:$K$203,MATCH(A608,Chapters!$A$4:$A$203,0)),ABS(N(I608))*INDEX(Chapters!$H$4:$H$203,MATCH(A608,Chapters!$A$4:$A$203,0))),0)),J607+IF(C608="BUY",N(E608),IF(C608="TRIM",-MIN(J607,ABS(N(I608))*L607),0))))</f>
        <v/>
      </c>
      <c r="K608" s="25" t="str">
        <f aca="false">IF(A608="","",IF(COUNTIF($A$4:A608,A608)=1,INDEX(Chapters!$G$4:$G$203,MATCH(A608,Chapters!$A$4:$A$203,0))+N(I608),K607+N(I608)))</f>
        <v/>
      </c>
      <c r="L608" s="24" t="n">
        <f aca="false">IF(OR(K608="",K608=0),0,J608/K608)</f>
        <v>0</v>
      </c>
      <c r="M608" s="27"/>
    </row>
    <row r="609" customFormat="false" ht="15" hidden="false" customHeight="true" outlineLevel="0" collapsed="false">
      <c r="A609" s="20"/>
      <c r="B609" s="21"/>
      <c r="C609" s="20"/>
      <c r="D609" s="22"/>
      <c r="E609" s="22"/>
      <c r="F609" s="22"/>
      <c r="G609" s="24" t="str">
        <f aca="false">IF(C609="","",E609-F609)</f>
        <v/>
      </c>
      <c r="H609" s="24" t="str">
        <f aca="false">IF(C609="BUY",-E609,IF(C609="TRIM",G609,""))</f>
        <v/>
      </c>
      <c r="I609" s="25" t="str">
        <f aca="false">IF(C609="BUY",IF(OR(D609="",G609=""),"",G609/D609),IF(C609="TRIM",IF(OR(D609="",E609=""),"",-E609/D609),""))</f>
        <v/>
      </c>
      <c r="J609" s="24" t="str">
        <f aca="false">IF(A609="","",IF(COUNTIF($A$4:A609,A609)=1,INDEX(Chapters!$K$4:$K$203,MATCH(A609,Chapters!$A$4:$A$203,0))+IF(C609="BUY",N(E609),IF(C609="TRIM",-MIN(INDEX(Chapters!$K$4:$K$203,MATCH(A609,Chapters!$A$4:$A$203,0)),ABS(N(I609))*INDEX(Chapters!$H$4:$H$203,MATCH(A609,Chapters!$A$4:$A$203,0))),0)),J608+IF(C609="BUY",N(E609),IF(C609="TRIM",-MIN(J608,ABS(N(I609))*L608),0))))</f>
        <v/>
      </c>
      <c r="K609" s="25" t="str">
        <f aca="false">IF(A609="","",IF(COUNTIF($A$4:A609,A609)=1,INDEX(Chapters!$G$4:$G$203,MATCH(A609,Chapters!$A$4:$A$203,0))+N(I609),K608+N(I609)))</f>
        <v/>
      </c>
      <c r="L609" s="24" t="n">
        <f aca="false">IF(OR(K609="",K609=0),0,J609/K609)</f>
        <v>0</v>
      </c>
      <c r="M609" s="27"/>
    </row>
    <row r="610" customFormat="false" ht="15" hidden="false" customHeight="true" outlineLevel="0" collapsed="false">
      <c r="A610" s="20"/>
      <c r="B610" s="21"/>
      <c r="C610" s="20"/>
      <c r="D610" s="22"/>
      <c r="E610" s="22"/>
      <c r="F610" s="22"/>
      <c r="G610" s="24" t="str">
        <f aca="false">IF(C610="","",E610-F610)</f>
        <v/>
      </c>
      <c r="H610" s="24" t="str">
        <f aca="false">IF(C610="BUY",-E610,IF(C610="TRIM",G610,""))</f>
        <v/>
      </c>
      <c r="I610" s="25" t="str">
        <f aca="false">IF(C610="BUY",IF(OR(D610="",G610=""),"",G610/D610),IF(C610="TRIM",IF(OR(D610="",E610=""),"",-E610/D610),""))</f>
        <v/>
      </c>
      <c r="J610" s="24" t="str">
        <f aca="false">IF(A610="","",IF(COUNTIF($A$4:A610,A610)=1,INDEX(Chapters!$K$4:$K$203,MATCH(A610,Chapters!$A$4:$A$203,0))+IF(C610="BUY",N(E610),IF(C610="TRIM",-MIN(INDEX(Chapters!$K$4:$K$203,MATCH(A610,Chapters!$A$4:$A$203,0)),ABS(N(I610))*INDEX(Chapters!$H$4:$H$203,MATCH(A610,Chapters!$A$4:$A$203,0))),0)),J609+IF(C610="BUY",N(E610),IF(C610="TRIM",-MIN(J609,ABS(N(I610))*L609),0))))</f>
        <v/>
      </c>
      <c r="K610" s="25" t="str">
        <f aca="false">IF(A610="","",IF(COUNTIF($A$4:A610,A610)=1,INDEX(Chapters!$G$4:$G$203,MATCH(A610,Chapters!$A$4:$A$203,0))+N(I610),K609+N(I610)))</f>
        <v/>
      </c>
      <c r="L610" s="24" t="n">
        <f aca="false">IF(OR(K610="",K610=0),0,J610/K610)</f>
        <v>0</v>
      </c>
      <c r="M610" s="27"/>
    </row>
    <row r="611" customFormat="false" ht="15" hidden="false" customHeight="true" outlineLevel="0" collapsed="false">
      <c r="A611" s="20"/>
      <c r="B611" s="21"/>
      <c r="C611" s="20"/>
      <c r="D611" s="22"/>
      <c r="E611" s="22"/>
      <c r="F611" s="22"/>
      <c r="G611" s="24" t="str">
        <f aca="false">IF(C611="","",E611-F611)</f>
        <v/>
      </c>
      <c r="H611" s="24" t="str">
        <f aca="false">IF(C611="BUY",-E611,IF(C611="TRIM",G611,""))</f>
        <v/>
      </c>
      <c r="I611" s="25" t="str">
        <f aca="false">IF(C611="BUY",IF(OR(D611="",G611=""),"",G611/D611),IF(C611="TRIM",IF(OR(D611="",E611=""),"",-E611/D611),""))</f>
        <v/>
      </c>
      <c r="J611" s="24" t="str">
        <f aca="false">IF(A611="","",IF(COUNTIF($A$4:A611,A611)=1,INDEX(Chapters!$K$4:$K$203,MATCH(A611,Chapters!$A$4:$A$203,0))+IF(C611="BUY",N(E611),IF(C611="TRIM",-MIN(INDEX(Chapters!$K$4:$K$203,MATCH(A611,Chapters!$A$4:$A$203,0)),ABS(N(I611))*INDEX(Chapters!$H$4:$H$203,MATCH(A611,Chapters!$A$4:$A$203,0))),0)),J610+IF(C611="BUY",N(E611),IF(C611="TRIM",-MIN(J610,ABS(N(I611))*L610),0))))</f>
        <v/>
      </c>
      <c r="K611" s="25" t="str">
        <f aca="false">IF(A611="","",IF(COUNTIF($A$4:A611,A611)=1,INDEX(Chapters!$G$4:$G$203,MATCH(A611,Chapters!$A$4:$A$203,0))+N(I611),K610+N(I611)))</f>
        <v/>
      </c>
      <c r="L611" s="24" t="n">
        <f aca="false">IF(OR(K611="",K611=0),0,J611/K611)</f>
        <v>0</v>
      </c>
      <c r="M611" s="27"/>
    </row>
    <row r="612" customFormat="false" ht="15" hidden="false" customHeight="true" outlineLevel="0" collapsed="false">
      <c r="A612" s="20"/>
      <c r="B612" s="21"/>
      <c r="C612" s="20"/>
      <c r="D612" s="22"/>
      <c r="E612" s="22"/>
      <c r="F612" s="22"/>
      <c r="G612" s="24" t="str">
        <f aca="false">IF(C612="","",E612-F612)</f>
        <v/>
      </c>
      <c r="H612" s="24" t="str">
        <f aca="false">IF(C612="BUY",-E612,IF(C612="TRIM",G612,""))</f>
        <v/>
      </c>
      <c r="I612" s="25" t="str">
        <f aca="false">IF(C612="BUY",IF(OR(D612="",G612=""),"",G612/D612),IF(C612="TRIM",IF(OR(D612="",E612=""),"",-E612/D612),""))</f>
        <v/>
      </c>
      <c r="J612" s="24" t="str">
        <f aca="false">IF(A612="","",IF(COUNTIF($A$4:A612,A612)=1,INDEX(Chapters!$K$4:$K$203,MATCH(A612,Chapters!$A$4:$A$203,0))+IF(C612="BUY",N(E612),IF(C612="TRIM",-MIN(INDEX(Chapters!$K$4:$K$203,MATCH(A612,Chapters!$A$4:$A$203,0)),ABS(N(I612))*INDEX(Chapters!$H$4:$H$203,MATCH(A612,Chapters!$A$4:$A$203,0))),0)),J611+IF(C612="BUY",N(E612),IF(C612="TRIM",-MIN(J611,ABS(N(I612))*L611),0))))</f>
        <v/>
      </c>
      <c r="K612" s="25" t="str">
        <f aca="false">IF(A612="","",IF(COUNTIF($A$4:A612,A612)=1,INDEX(Chapters!$G$4:$G$203,MATCH(A612,Chapters!$A$4:$A$203,0))+N(I612),K611+N(I612)))</f>
        <v/>
      </c>
      <c r="L612" s="24" t="n">
        <f aca="false">IF(OR(K612="",K612=0),0,J612/K612)</f>
        <v>0</v>
      </c>
      <c r="M612" s="27"/>
    </row>
    <row r="613" customFormat="false" ht="15" hidden="false" customHeight="true" outlineLevel="0" collapsed="false">
      <c r="A613" s="20"/>
      <c r="B613" s="21"/>
      <c r="C613" s="20"/>
      <c r="D613" s="22"/>
      <c r="E613" s="22"/>
      <c r="F613" s="22"/>
      <c r="G613" s="24" t="str">
        <f aca="false">IF(C613="","",E613-F613)</f>
        <v/>
      </c>
      <c r="H613" s="24" t="str">
        <f aca="false">IF(C613="BUY",-E613,IF(C613="TRIM",G613,""))</f>
        <v/>
      </c>
      <c r="I613" s="25" t="str">
        <f aca="false">IF(C613="BUY",IF(OR(D613="",G613=""),"",G613/D613),IF(C613="TRIM",IF(OR(D613="",E613=""),"",-E613/D613),""))</f>
        <v/>
      </c>
      <c r="J613" s="24" t="str">
        <f aca="false">IF(A613="","",IF(COUNTIF($A$4:A613,A613)=1,INDEX(Chapters!$K$4:$K$203,MATCH(A613,Chapters!$A$4:$A$203,0))+IF(C613="BUY",N(E613),IF(C613="TRIM",-MIN(INDEX(Chapters!$K$4:$K$203,MATCH(A613,Chapters!$A$4:$A$203,0)),ABS(N(I613))*INDEX(Chapters!$H$4:$H$203,MATCH(A613,Chapters!$A$4:$A$203,0))),0)),J612+IF(C613="BUY",N(E613),IF(C613="TRIM",-MIN(J612,ABS(N(I613))*L612),0))))</f>
        <v/>
      </c>
      <c r="K613" s="25" t="str">
        <f aca="false">IF(A613="","",IF(COUNTIF($A$4:A613,A613)=1,INDEX(Chapters!$G$4:$G$203,MATCH(A613,Chapters!$A$4:$A$203,0))+N(I613),K612+N(I613)))</f>
        <v/>
      </c>
      <c r="L613" s="24" t="n">
        <f aca="false">IF(OR(K613="",K613=0),0,J613/K613)</f>
        <v>0</v>
      </c>
      <c r="M613" s="27"/>
    </row>
    <row r="614" customFormat="false" ht="15" hidden="false" customHeight="true" outlineLevel="0" collapsed="false">
      <c r="A614" s="20"/>
      <c r="B614" s="21"/>
      <c r="C614" s="20"/>
      <c r="D614" s="22"/>
      <c r="E614" s="22"/>
      <c r="F614" s="22"/>
      <c r="G614" s="24" t="str">
        <f aca="false">IF(C614="","",E614-F614)</f>
        <v/>
      </c>
      <c r="H614" s="24" t="str">
        <f aca="false">IF(C614="BUY",-E614,IF(C614="TRIM",G614,""))</f>
        <v/>
      </c>
      <c r="I614" s="25" t="str">
        <f aca="false">IF(C614="BUY",IF(OR(D614="",G614=""),"",G614/D614),IF(C614="TRIM",IF(OR(D614="",E614=""),"",-E614/D614),""))</f>
        <v/>
      </c>
      <c r="J614" s="24" t="str">
        <f aca="false">IF(A614="","",IF(COUNTIF($A$4:A614,A614)=1,INDEX(Chapters!$K$4:$K$203,MATCH(A614,Chapters!$A$4:$A$203,0))+IF(C614="BUY",N(E614),IF(C614="TRIM",-MIN(INDEX(Chapters!$K$4:$K$203,MATCH(A614,Chapters!$A$4:$A$203,0)),ABS(N(I614))*INDEX(Chapters!$H$4:$H$203,MATCH(A614,Chapters!$A$4:$A$203,0))),0)),J613+IF(C614="BUY",N(E614),IF(C614="TRIM",-MIN(J613,ABS(N(I614))*L613),0))))</f>
        <v/>
      </c>
      <c r="K614" s="25" t="str">
        <f aca="false">IF(A614="","",IF(COUNTIF($A$4:A614,A614)=1,INDEX(Chapters!$G$4:$G$203,MATCH(A614,Chapters!$A$4:$A$203,0))+N(I614),K613+N(I614)))</f>
        <v/>
      </c>
      <c r="L614" s="24" t="n">
        <f aca="false">IF(OR(K614="",K614=0),0,J614/K614)</f>
        <v>0</v>
      </c>
      <c r="M614" s="27"/>
    </row>
    <row r="615" customFormat="false" ht="15" hidden="false" customHeight="true" outlineLevel="0" collapsed="false">
      <c r="A615" s="20"/>
      <c r="B615" s="21"/>
      <c r="C615" s="20"/>
      <c r="D615" s="22"/>
      <c r="E615" s="22"/>
      <c r="F615" s="22"/>
      <c r="G615" s="24" t="str">
        <f aca="false">IF(C615="","",E615-F615)</f>
        <v/>
      </c>
      <c r="H615" s="24" t="str">
        <f aca="false">IF(C615="BUY",-E615,IF(C615="TRIM",G615,""))</f>
        <v/>
      </c>
      <c r="I615" s="25" t="str">
        <f aca="false">IF(C615="BUY",IF(OR(D615="",G615=""),"",G615/D615),IF(C615="TRIM",IF(OR(D615="",E615=""),"",-E615/D615),""))</f>
        <v/>
      </c>
      <c r="J615" s="24" t="str">
        <f aca="false">IF(A615="","",IF(COUNTIF($A$4:A615,A615)=1,INDEX(Chapters!$K$4:$K$203,MATCH(A615,Chapters!$A$4:$A$203,0))+IF(C615="BUY",N(E615),IF(C615="TRIM",-MIN(INDEX(Chapters!$K$4:$K$203,MATCH(A615,Chapters!$A$4:$A$203,0)),ABS(N(I615))*INDEX(Chapters!$H$4:$H$203,MATCH(A615,Chapters!$A$4:$A$203,0))),0)),J614+IF(C615="BUY",N(E615),IF(C615="TRIM",-MIN(J614,ABS(N(I615))*L614),0))))</f>
        <v/>
      </c>
      <c r="K615" s="25" t="str">
        <f aca="false">IF(A615="","",IF(COUNTIF($A$4:A615,A615)=1,INDEX(Chapters!$G$4:$G$203,MATCH(A615,Chapters!$A$4:$A$203,0))+N(I615),K614+N(I615)))</f>
        <v/>
      </c>
      <c r="L615" s="24" t="n">
        <f aca="false">IF(OR(K615="",K615=0),0,J615/K615)</f>
        <v>0</v>
      </c>
      <c r="M615" s="27"/>
    </row>
    <row r="616" customFormat="false" ht="15" hidden="false" customHeight="true" outlineLevel="0" collapsed="false">
      <c r="A616" s="20"/>
      <c r="B616" s="21"/>
      <c r="C616" s="20"/>
      <c r="D616" s="22"/>
      <c r="E616" s="22"/>
      <c r="F616" s="22"/>
      <c r="G616" s="24" t="str">
        <f aca="false">IF(C616="","",E616-F616)</f>
        <v/>
      </c>
      <c r="H616" s="24" t="str">
        <f aca="false">IF(C616="BUY",-E616,IF(C616="TRIM",G616,""))</f>
        <v/>
      </c>
      <c r="I616" s="25" t="str">
        <f aca="false">IF(C616="BUY",IF(OR(D616="",G616=""),"",G616/D616),IF(C616="TRIM",IF(OR(D616="",E616=""),"",-E616/D616),""))</f>
        <v/>
      </c>
      <c r="J616" s="24" t="str">
        <f aca="false">IF(A616="","",IF(COUNTIF($A$4:A616,A616)=1,INDEX(Chapters!$K$4:$K$203,MATCH(A616,Chapters!$A$4:$A$203,0))+IF(C616="BUY",N(E616),IF(C616="TRIM",-MIN(INDEX(Chapters!$K$4:$K$203,MATCH(A616,Chapters!$A$4:$A$203,0)),ABS(N(I616))*INDEX(Chapters!$H$4:$H$203,MATCH(A616,Chapters!$A$4:$A$203,0))),0)),J615+IF(C616="BUY",N(E616),IF(C616="TRIM",-MIN(J615,ABS(N(I616))*L615),0))))</f>
        <v/>
      </c>
      <c r="K616" s="25" t="str">
        <f aca="false">IF(A616="","",IF(COUNTIF($A$4:A616,A616)=1,INDEX(Chapters!$G$4:$G$203,MATCH(A616,Chapters!$A$4:$A$203,0))+N(I616),K615+N(I616)))</f>
        <v/>
      </c>
      <c r="L616" s="24" t="n">
        <f aca="false">IF(OR(K616="",K616=0),0,J616/K616)</f>
        <v>0</v>
      </c>
      <c r="M616" s="27"/>
    </row>
    <row r="617" customFormat="false" ht="15" hidden="false" customHeight="true" outlineLevel="0" collapsed="false">
      <c r="A617" s="20"/>
      <c r="B617" s="21"/>
      <c r="C617" s="20"/>
      <c r="D617" s="22"/>
      <c r="E617" s="22"/>
      <c r="F617" s="22"/>
      <c r="G617" s="24" t="str">
        <f aca="false">IF(C617="","",E617-F617)</f>
        <v/>
      </c>
      <c r="H617" s="24" t="str">
        <f aca="false">IF(C617="BUY",-E617,IF(C617="TRIM",G617,""))</f>
        <v/>
      </c>
      <c r="I617" s="25" t="str">
        <f aca="false">IF(C617="BUY",IF(OR(D617="",G617=""),"",G617/D617),IF(C617="TRIM",IF(OR(D617="",E617=""),"",-E617/D617),""))</f>
        <v/>
      </c>
      <c r="J617" s="24" t="str">
        <f aca="false">IF(A617="","",IF(COUNTIF($A$4:A617,A617)=1,INDEX(Chapters!$K$4:$K$203,MATCH(A617,Chapters!$A$4:$A$203,0))+IF(C617="BUY",N(E617),IF(C617="TRIM",-MIN(INDEX(Chapters!$K$4:$K$203,MATCH(A617,Chapters!$A$4:$A$203,0)),ABS(N(I617))*INDEX(Chapters!$H$4:$H$203,MATCH(A617,Chapters!$A$4:$A$203,0))),0)),J616+IF(C617="BUY",N(E617),IF(C617="TRIM",-MIN(J616,ABS(N(I617))*L616),0))))</f>
        <v/>
      </c>
      <c r="K617" s="25" t="str">
        <f aca="false">IF(A617="","",IF(COUNTIF($A$4:A617,A617)=1,INDEX(Chapters!$G$4:$G$203,MATCH(A617,Chapters!$A$4:$A$203,0))+N(I617),K616+N(I617)))</f>
        <v/>
      </c>
      <c r="L617" s="24" t="n">
        <f aca="false">IF(OR(K617="",K617=0),0,J617/K617)</f>
        <v>0</v>
      </c>
      <c r="M617" s="27"/>
    </row>
    <row r="618" customFormat="false" ht="15" hidden="false" customHeight="true" outlineLevel="0" collapsed="false">
      <c r="A618" s="20"/>
      <c r="B618" s="21"/>
      <c r="C618" s="20"/>
      <c r="D618" s="22"/>
      <c r="E618" s="22"/>
      <c r="F618" s="22"/>
      <c r="G618" s="24" t="str">
        <f aca="false">IF(C618="","",E618-F618)</f>
        <v/>
      </c>
      <c r="H618" s="24" t="str">
        <f aca="false">IF(C618="BUY",-E618,IF(C618="TRIM",G618,""))</f>
        <v/>
      </c>
      <c r="I618" s="25" t="str">
        <f aca="false">IF(C618="BUY",IF(OR(D618="",G618=""),"",G618/D618),IF(C618="TRIM",IF(OR(D618="",E618=""),"",-E618/D618),""))</f>
        <v/>
      </c>
      <c r="J618" s="24" t="str">
        <f aca="false">IF(A618="","",IF(COUNTIF($A$4:A618,A618)=1,INDEX(Chapters!$K$4:$K$203,MATCH(A618,Chapters!$A$4:$A$203,0))+IF(C618="BUY",N(E618),IF(C618="TRIM",-MIN(INDEX(Chapters!$K$4:$K$203,MATCH(A618,Chapters!$A$4:$A$203,0)),ABS(N(I618))*INDEX(Chapters!$H$4:$H$203,MATCH(A618,Chapters!$A$4:$A$203,0))),0)),J617+IF(C618="BUY",N(E618),IF(C618="TRIM",-MIN(J617,ABS(N(I618))*L617),0))))</f>
        <v/>
      </c>
      <c r="K618" s="25" t="str">
        <f aca="false">IF(A618="","",IF(COUNTIF($A$4:A618,A618)=1,INDEX(Chapters!$G$4:$G$203,MATCH(A618,Chapters!$A$4:$A$203,0))+N(I618),K617+N(I618)))</f>
        <v/>
      </c>
      <c r="L618" s="24" t="n">
        <f aca="false">IF(OR(K618="",K618=0),0,J618/K618)</f>
        <v>0</v>
      </c>
      <c r="M618" s="27"/>
    </row>
    <row r="619" customFormat="false" ht="15" hidden="false" customHeight="true" outlineLevel="0" collapsed="false">
      <c r="A619" s="20"/>
      <c r="B619" s="21"/>
      <c r="C619" s="20"/>
      <c r="D619" s="22"/>
      <c r="E619" s="22"/>
      <c r="F619" s="22"/>
      <c r="G619" s="24" t="str">
        <f aca="false">IF(C619="","",E619-F619)</f>
        <v/>
      </c>
      <c r="H619" s="24" t="str">
        <f aca="false">IF(C619="BUY",-E619,IF(C619="TRIM",G619,""))</f>
        <v/>
      </c>
      <c r="I619" s="25" t="str">
        <f aca="false">IF(C619="BUY",IF(OR(D619="",G619=""),"",G619/D619),IF(C619="TRIM",IF(OR(D619="",E619=""),"",-E619/D619),""))</f>
        <v/>
      </c>
      <c r="J619" s="24" t="str">
        <f aca="false">IF(A619="","",IF(COUNTIF($A$4:A619,A619)=1,INDEX(Chapters!$K$4:$K$203,MATCH(A619,Chapters!$A$4:$A$203,0))+IF(C619="BUY",N(E619),IF(C619="TRIM",-MIN(INDEX(Chapters!$K$4:$K$203,MATCH(A619,Chapters!$A$4:$A$203,0)),ABS(N(I619))*INDEX(Chapters!$H$4:$H$203,MATCH(A619,Chapters!$A$4:$A$203,0))),0)),J618+IF(C619="BUY",N(E619),IF(C619="TRIM",-MIN(J618,ABS(N(I619))*L618),0))))</f>
        <v/>
      </c>
      <c r="K619" s="25" t="str">
        <f aca="false">IF(A619="","",IF(COUNTIF($A$4:A619,A619)=1,INDEX(Chapters!$G$4:$G$203,MATCH(A619,Chapters!$A$4:$A$203,0))+N(I619),K618+N(I619)))</f>
        <v/>
      </c>
      <c r="L619" s="24" t="n">
        <f aca="false">IF(OR(K619="",K619=0),0,J619/K619)</f>
        <v>0</v>
      </c>
      <c r="M619" s="27"/>
    </row>
    <row r="620" customFormat="false" ht="15" hidden="false" customHeight="true" outlineLevel="0" collapsed="false">
      <c r="A620" s="20"/>
      <c r="B620" s="21"/>
      <c r="C620" s="20"/>
      <c r="D620" s="22"/>
      <c r="E620" s="22"/>
      <c r="F620" s="22"/>
      <c r="G620" s="24" t="str">
        <f aca="false">IF(C620="","",E620-F620)</f>
        <v/>
      </c>
      <c r="H620" s="24" t="str">
        <f aca="false">IF(C620="BUY",-E620,IF(C620="TRIM",G620,""))</f>
        <v/>
      </c>
      <c r="I620" s="25" t="str">
        <f aca="false">IF(C620="BUY",IF(OR(D620="",G620=""),"",G620/D620),IF(C620="TRIM",IF(OR(D620="",E620=""),"",-E620/D620),""))</f>
        <v/>
      </c>
      <c r="J620" s="24" t="str">
        <f aca="false">IF(A620="","",IF(COUNTIF($A$4:A620,A620)=1,INDEX(Chapters!$K$4:$K$203,MATCH(A620,Chapters!$A$4:$A$203,0))+IF(C620="BUY",N(E620),IF(C620="TRIM",-MIN(INDEX(Chapters!$K$4:$K$203,MATCH(A620,Chapters!$A$4:$A$203,0)),ABS(N(I620))*INDEX(Chapters!$H$4:$H$203,MATCH(A620,Chapters!$A$4:$A$203,0))),0)),J619+IF(C620="BUY",N(E620),IF(C620="TRIM",-MIN(J619,ABS(N(I620))*L619),0))))</f>
        <v/>
      </c>
      <c r="K620" s="25" t="str">
        <f aca="false">IF(A620="","",IF(COUNTIF($A$4:A620,A620)=1,INDEX(Chapters!$G$4:$G$203,MATCH(A620,Chapters!$A$4:$A$203,0))+N(I620),K619+N(I620)))</f>
        <v/>
      </c>
      <c r="L620" s="24" t="n">
        <f aca="false">IF(OR(K620="",K620=0),0,J620/K620)</f>
        <v>0</v>
      </c>
      <c r="M620" s="27"/>
    </row>
    <row r="621" customFormat="false" ht="15" hidden="false" customHeight="true" outlineLevel="0" collapsed="false">
      <c r="A621" s="20"/>
      <c r="B621" s="21"/>
      <c r="C621" s="20"/>
      <c r="D621" s="22"/>
      <c r="E621" s="22"/>
      <c r="F621" s="22"/>
      <c r="G621" s="24" t="str">
        <f aca="false">IF(C621="","",E621-F621)</f>
        <v/>
      </c>
      <c r="H621" s="24" t="str">
        <f aca="false">IF(C621="BUY",-E621,IF(C621="TRIM",G621,""))</f>
        <v/>
      </c>
      <c r="I621" s="25" t="str">
        <f aca="false">IF(C621="BUY",IF(OR(D621="",G621=""),"",G621/D621),IF(C621="TRIM",IF(OR(D621="",E621=""),"",-E621/D621),""))</f>
        <v/>
      </c>
      <c r="J621" s="24" t="str">
        <f aca="false">IF(A621="","",IF(COUNTIF($A$4:A621,A621)=1,INDEX(Chapters!$K$4:$K$203,MATCH(A621,Chapters!$A$4:$A$203,0))+IF(C621="BUY",N(E621),IF(C621="TRIM",-MIN(INDEX(Chapters!$K$4:$K$203,MATCH(A621,Chapters!$A$4:$A$203,0)),ABS(N(I621))*INDEX(Chapters!$H$4:$H$203,MATCH(A621,Chapters!$A$4:$A$203,0))),0)),J620+IF(C621="BUY",N(E621),IF(C621="TRIM",-MIN(J620,ABS(N(I621))*L620),0))))</f>
        <v/>
      </c>
      <c r="K621" s="25" t="str">
        <f aca="false">IF(A621="","",IF(COUNTIF($A$4:A621,A621)=1,INDEX(Chapters!$G$4:$G$203,MATCH(A621,Chapters!$A$4:$A$203,0))+N(I621),K620+N(I621)))</f>
        <v/>
      </c>
      <c r="L621" s="24" t="n">
        <f aca="false">IF(OR(K621="",K621=0),0,J621/K621)</f>
        <v>0</v>
      </c>
      <c r="M621" s="27"/>
    </row>
    <row r="622" customFormat="false" ht="15" hidden="false" customHeight="true" outlineLevel="0" collapsed="false">
      <c r="A622" s="20"/>
      <c r="B622" s="21"/>
      <c r="C622" s="20"/>
      <c r="D622" s="22"/>
      <c r="E622" s="22"/>
      <c r="F622" s="22"/>
      <c r="G622" s="24" t="str">
        <f aca="false">IF(C622="","",E622-F622)</f>
        <v/>
      </c>
      <c r="H622" s="24" t="str">
        <f aca="false">IF(C622="BUY",-E622,IF(C622="TRIM",G622,""))</f>
        <v/>
      </c>
      <c r="I622" s="25" t="str">
        <f aca="false">IF(C622="BUY",IF(OR(D622="",G622=""),"",G622/D622),IF(C622="TRIM",IF(OR(D622="",E622=""),"",-E622/D622),""))</f>
        <v/>
      </c>
      <c r="J622" s="24" t="str">
        <f aca="false">IF(A622="","",IF(COUNTIF($A$4:A622,A622)=1,INDEX(Chapters!$K$4:$K$203,MATCH(A622,Chapters!$A$4:$A$203,0))+IF(C622="BUY",N(E622),IF(C622="TRIM",-MIN(INDEX(Chapters!$K$4:$K$203,MATCH(A622,Chapters!$A$4:$A$203,0)),ABS(N(I622))*INDEX(Chapters!$H$4:$H$203,MATCH(A622,Chapters!$A$4:$A$203,0))),0)),J621+IF(C622="BUY",N(E622),IF(C622="TRIM",-MIN(J621,ABS(N(I622))*L621),0))))</f>
        <v/>
      </c>
      <c r="K622" s="25" t="str">
        <f aca="false">IF(A622="","",IF(COUNTIF($A$4:A622,A622)=1,INDEX(Chapters!$G$4:$G$203,MATCH(A622,Chapters!$A$4:$A$203,0))+N(I622),K621+N(I622)))</f>
        <v/>
      </c>
      <c r="L622" s="24" t="n">
        <f aca="false">IF(OR(K622="",K622=0),0,J622/K622)</f>
        <v>0</v>
      </c>
      <c r="M622" s="27"/>
    </row>
    <row r="623" customFormat="false" ht="15" hidden="false" customHeight="true" outlineLevel="0" collapsed="false">
      <c r="A623" s="20"/>
      <c r="B623" s="21"/>
      <c r="C623" s="20"/>
      <c r="D623" s="22"/>
      <c r="E623" s="22"/>
      <c r="F623" s="22"/>
      <c r="G623" s="24" t="str">
        <f aca="false">IF(C623="","",E623-F623)</f>
        <v/>
      </c>
      <c r="H623" s="24" t="str">
        <f aca="false">IF(C623="BUY",-E623,IF(C623="TRIM",G623,""))</f>
        <v/>
      </c>
      <c r="I623" s="25" t="str">
        <f aca="false">IF(C623="BUY",IF(OR(D623="",G623=""),"",G623/D623),IF(C623="TRIM",IF(OR(D623="",E623=""),"",-E623/D623),""))</f>
        <v/>
      </c>
      <c r="J623" s="24" t="str">
        <f aca="false">IF(A623="","",IF(COUNTIF($A$4:A623,A623)=1,INDEX(Chapters!$K$4:$K$203,MATCH(A623,Chapters!$A$4:$A$203,0))+IF(C623="BUY",N(E623),IF(C623="TRIM",-MIN(INDEX(Chapters!$K$4:$K$203,MATCH(A623,Chapters!$A$4:$A$203,0)),ABS(N(I623))*INDEX(Chapters!$H$4:$H$203,MATCH(A623,Chapters!$A$4:$A$203,0))),0)),J622+IF(C623="BUY",N(E623),IF(C623="TRIM",-MIN(J622,ABS(N(I623))*L622),0))))</f>
        <v/>
      </c>
      <c r="K623" s="25" t="str">
        <f aca="false">IF(A623="","",IF(COUNTIF($A$4:A623,A623)=1,INDEX(Chapters!$G$4:$G$203,MATCH(A623,Chapters!$A$4:$A$203,0))+N(I623),K622+N(I623)))</f>
        <v/>
      </c>
      <c r="L623" s="24" t="n">
        <f aca="false">IF(OR(K623="",K623=0),0,J623/K623)</f>
        <v>0</v>
      </c>
      <c r="M623" s="27"/>
    </row>
    <row r="624" customFormat="false" ht="15" hidden="false" customHeight="true" outlineLevel="0" collapsed="false">
      <c r="A624" s="20"/>
      <c r="B624" s="21"/>
      <c r="C624" s="20"/>
      <c r="D624" s="22"/>
      <c r="E624" s="22"/>
      <c r="F624" s="22"/>
      <c r="G624" s="24" t="str">
        <f aca="false">IF(C624="","",E624-F624)</f>
        <v/>
      </c>
      <c r="H624" s="24" t="str">
        <f aca="false">IF(C624="BUY",-E624,IF(C624="TRIM",G624,""))</f>
        <v/>
      </c>
      <c r="I624" s="25" t="str">
        <f aca="false">IF(C624="BUY",IF(OR(D624="",G624=""),"",G624/D624),IF(C624="TRIM",IF(OR(D624="",E624=""),"",-E624/D624),""))</f>
        <v/>
      </c>
      <c r="J624" s="24" t="str">
        <f aca="false">IF(A624="","",IF(COUNTIF($A$4:A624,A624)=1,INDEX(Chapters!$K$4:$K$203,MATCH(A624,Chapters!$A$4:$A$203,0))+IF(C624="BUY",N(E624),IF(C624="TRIM",-MIN(INDEX(Chapters!$K$4:$K$203,MATCH(A624,Chapters!$A$4:$A$203,0)),ABS(N(I624))*INDEX(Chapters!$H$4:$H$203,MATCH(A624,Chapters!$A$4:$A$203,0))),0)),J623+IF(C624="BUY",N(E624),IF(C624="TRIM",-MIN(J623,ABS(N(I624))*L623),0))))</f>
        <v/>
      </c>
      <c r="K624" s="25" t="str">
        <f aca="false">IF(A624="","",IF(COUNTIF($A$4:A624,A624)=1,INDEX(Chapters!$G$4:$G$203,MATCH(A624,Chapters!$A$4:$A$203,0))+N(I624),K623+N(I624)))</f>
        <v/>
      </c>
      <c r="L624" s="24" t="n">
        <f aca="false">IF(OR(K624="",K624=0),0,J624/K624)</f>
        <v>0</v>
      </c>
      <c r="M624" s="27"/>
    </row>
    <row r="625" customFormat="false" ht="15" hidden="false" customHeight="true" outlineLevel="0" collapsed="false">
      <c r="A625" s="20"/>
      <c r="B625" s="21"/>
      <c r="C625" s="20"/>
      <c r="D625" s="22"/>
      <c r="E625" s="22"/>
      <c r="F625" s="22"/>
      <c r="G625" s="24" t="str">
        <f aca="false">IF(C625="","",E625-F625)</f>
        <v/>
      </c>
      <c r="H625" s="24" t="str">
        <f aca="false">IF(C625="BUY",-E625,IF(C625="TRIM",G625,""))</f>
        <v/>
      </c>
      <c r="I625" s="25" t="str">
        <f aca="false">IF(C625="BUY",IF(OR(D625="",G625=""),"",G625/D625),IF(C625="TRIM",IF(OR(D625="",E625=""),"",-E625/D625),""))</f>
        <v/>
      </c>
      <c r="J625" s="24" t="str">
        <f aca="false">IF(A625="","",IF(COUNTIF($A$4:A625,A625)=1,INDEX(Chapters!$K$4:$K$203,MATCH(A625,Chapters!$A$4:$A$203,0))+IF(C625="BUY",N(E625),IF(C625="TRIM",-MIN(INDEX(Chapters!$K$4:$K$203,MATCH(A625,Chapters!$A$4:$A$203,0)),ABS(N(I625))*INDEX(Chapters!$H$4:$H$203,MATCH(A625,Chapters!$A$4:$A$203,0))),0)),J624+IF(C625="BUY",N(E625),IF(C625="TRIM",-MIN(J624,ABS(N(I625))*L624),0))))</f>
        <v/>
      </c>
      <c r="K625" s="25" t="str">
        <f aca="false">IF(A625="","",IF(COUNTIF($A$4:A625,A625)=1,INDEX(Chapters!$G$4:$G$203,MATCH(A625,Chapters!$A$4:$A$203,0))+N(I625),K624+N(I625)))</f>
        <v/>
      </c>
      <c r="L625" s="24" t="n">
        <f aca="false">IF(OR(K625="",K625=0),0,J625/K625)</f>
        <v>0</v>
      </c>
      <c r="M625" s="27"/>
    </row>
    <row r="626" customFormat="false" ht="15" hidden="false" customHeight="true" outlineLevel="0" collapsed="false">
      <c r="A626" s="20"/>
      <c r="B626" s="21"/>
      <c r="C626" s="20"/>
      <c r="D626" s="22"/>
      <c r="E626" s="22"/>
      <c r="F626" s="22"/>
      <c r="G626" s="24" t="str">
        <f aca="false">IF(C626="","",E626-F626)</f>
        <v/>
      </c>
      <c r="H626" s="24" t="str">
        <f aca="false">IF(C626="BUY",-E626,IF(C626="TRIM",G626,""))</f>
        <v/>
      </c>
      <c r="I626" s="25" t="str">
        <f aca="false">IF(C626="BUY",IF(OR(D626="",G626=""),"",G626/D626),IF(C626="TRIM",IF(OR(D626="",E626=""),"",-E626/D626),""))</f>
        <v/>
      </c>
      <c r="J626" s="24" t="str">
        <f aca="false">IF(A626="","",IF(COUNTIF($A$4:A626,A626)=1,INDEX(Chapters!$K$4:$K$203,MATCH(A626,Chapters!$A$4:$A$203,0))+IF(C626="BUY",N(E626),IF(C626="TRIM",-MIN(INDEX(Chapters!$K$4:$K$203,MATCH(A626,Chapters!$A$4:$A$203,0)),ABS(N(I626))*INDEX(Chapters!$H$4:$H$203,MATCH(A626,Chapters!$A$4:$A$203,0))),0)),J625+IF(C626="BUY",N(E626),IF(C626="TRIM",-MIN(J625,ABS(N(I626))*L625),0))))</f>
        <v/>
      </c>
      <c r="K626" s="25" t="str">
        <f aca="false">IF(A626="","",IF(COUNTIF($A$4:A626,A626)=1,INDEX(Chapters!$G$4:$G$203,MATCH(A626,Chapters!$A$4:$A$203,0))+N(I626),K625+N(I626)))</f>
        <v/>
      </c>
      <c r="L626" s="24" t="n">
        <f aca="false">IF(OR(K626="",K626=0),0,J626/K626)</f>
        <v>0</v>
      </c>
      <c r="M626" s="27"/>
    </row>
    <row r="627" customFormat="false" ht="15" hidden="false" customHeight="true" outlineLevel="0" collapsed="false">
      <c r="A627" s="20"/>
      <c r="B627" s="21"/>
      <c r="C627" s="20"/>
      <c r="D627" s="22"/>
      <c r="E627" s="22"/>
      <c r="F627" s="22"/>
      <c r="G627" s="24" t="str">
        <f aca="false">IF(C627="","",E627-F627)</f>
        <v/>
      </c>
      <c r="H627" s="24" t="str">
        <f aca="false">IF(C627="BUY",-E627,IF(C627="TRIM",G627,""))</f>
        <v/>
      </c>
      <c r="I627" s="25" t="str">
        <f aca="false">IF(C627="BUY",IF(OR(D627="",G627=""),"",G627/D627),IF(C627="TRIM",IF(OR(D627="",E627=""),"",-E627/D627),""))</f>
        <v/>
      </c>
      <c r="J627" s="24" t="str">
        <f aca="false">IF(A627="","",IF(COUNTIF($A$4:A627,A627)=1,INDEX(Chapters!$K$4:$K$203,MATCH(A627,Chapters!$A$4:$A$203,0))+IF(C627="BUY",N(E627),IF(C627="TRIM",-MIN(INDEX(Chapters!$K$4:$K$203,MATCH(A627,Chapters!$A$4:$A$203,0)),ABS(N(I627))*INDEX(Chapters!$H$4:$H$203,MATCH(A627,Chapters!$A$4:$A$203,0))),0)),J626+IF(C627="BUY",N(E627),IF(C627="TRIM",-MIN(J626,ABS(N(I627))*L626),0))))</f>
        <v/>
      </c>
      <c r="K627" s="25" t="str">
        <f aca="false">IF(A627="","",IF(COUNTIF($A$4:A627,A627)=1,INDEX(Chapters!$G$4:$G$203,MATCH(A627,Chapters!$A$4:$A$203,0))+N(I627),K626+N(I627)))</f>
        <v/>
      </c>
      <c r="L627" s="24" t="n">
        <f aca="false">IF(OR(K627="",K627=0),0,J627/K627)</f>
        <v>0</v>
      </c>
      <c r="M627" s="27"/>
    </row>
    <row r="628" customFormat="false" ht="15" hidden="false" customHeight="true" outlineLevel="0" collapsed="false">
      <c r="A628" s="20"/>
      <c r="B628" s="21"/>
      <c r="C628" s="20"/>
      <c r="D628" s="22"/>
      <c r="E628" s="22"/>
      <c r="F628" s="22"/>
      <c r="G628" s="24" t="str">
        <f aca="false">IF(C628="","",E628-F628)</f>
        <v/>
      </c>
      <c r="H628" s="24" t="str">
        <f aca="false">IF(C628="BUY",-E628,IF(C628="TRIM",G628,""))</f>
        <v/>
      </c>
      <c r="I628" s="25" t="str">
        <f aca="false">IF(C628="BUY",IF(OR(D628="",G628=""),"",G628/D628),IF(C628="TRIM",IF(OR(D628="",E628=""),"",-E628/D628),""))</f>
        <v/>
      </c>
      <c r="J628" s="24" t="str">
        <f aca="false">IF(A628="","",IF(COUNTIF($A$4:A628,A628)=1,INDEX(Chapters!$K$4:$K$203,MATCH(A628,Chapters!$A$4:$A$203,0))+IF(C628="BUY",N(E628),IF(C628="TRIM",-MIN(INDEX(Chapters!$K$4:$K$203,MATCH(A628,Chapters!$A$4:$A$203,0)),ABS(N(I628))*INDEX(Chapters!$H$4:$H$203,MATCH(A628,Chapters!$A$4:$A$203,0))),0)),J627+IF(C628="BUY",N(E628),IF(C628="TRIM",-MIN(J627,ABS(N(I628))*L627),0))))</f>
        <v/>
      </c>
      <c r="K628" s="25" t="str">
        <f aca="false">IF(A628="","",IF(COUNTIF($A$4:A628,A628)=1,INDEX(Chapters!$G$4:$G$203,MATCH(A628,Chapters!$A$4:$A$203,0))+N(I628),K627+N(I628)))</f>
        <v/>
      </c>
      <c r="L628" s="24" t="n">
        <f aca="false">IF(OR(K628="",K628=0),0,J628/K628)</f>
        <v>0</v>
      </c>
      <c r="M628" s="27"/>
    </row>
    <row r="629" customFormat="false" ht="15" hidden="false" customHeight="true" outlineLevel="0" collapsed="false">
      <c r="A629" s="20"/>
      <c r="B629" s="21"/>
      <c r="C629" s="20"/>
      <c r="D629" s="22"/>
      <c r="E629" s="22"/>
      <c r="F629" s="22"/>
      <c r="G629" s="24" t="str">
        <f aca="false">IF(C629="","",E629-F629)</f>
        <v/>
      </c>
      <c r="H629" s="24" t="str">
        <f aca="false">IF(C629="BUY",-E629,IF(C629="TRIM",G629,""))</f>
        <v/>
      </c>
      <c r="I629" s="25" t="str">
        <f aca="false">IF(C629="BUY",IF(OR(D629="",G629=""),"",G629/D629),IF(C629="TRIM",IF(OR(D629="",E629=""),"",-E629/D629),""))</f>
        <v/>
      </c>
      <c r="J629" s="24" t="str">
        <f aca="false">IF(A629="","",IF(COUNTIF($A$4:A629,A629)=1,INDEX(Chapters!$K$4:$K$203,MATCH(A629,Chapters!$A$4:$A$203,0))+IF(C629="BUY",N(E629),IF(C629="TRIM",-MIN(INDEX(Chapters!$K$4:$K$203,MATCH(A629,Chapters!$A$4:$A$203,0)),ABS(N(I629))*INDEX(Chapters!$H$4:$H$203,MATCH(A629,Chapters!$A$4:$A$203,0))),0)),J628+IF(C629="BUY",N(E629),IF(C629="TRIM",-MIN(J628,ABS(N(I629))*L628),0))))</f>
        <v/>
      </c>
      <c r="K629" s="25" t="str">
        <f aca="false">IF(A629="","",IF(COUNTIF($A$4:A629,A629)=1,INDEX(Chapters!$G$4:$G$203,MATCH(A629,Chapters!$A$4:$A$203,0))+N(I629),K628+N(I629)))</f>
        <v/>
      </c>
      <c r="L629" s="24" t="n">
        <f aca="false">IF(OR(K629="",K629=0),0,J629/K629)</f>
        <v>0</v>
      </c>
      <c r="M629" s="27"/>
    </row>
    <row r="630" customFormat="false" ht="15" hidden="false" customHeight="true" outlineLevel="0" collapsed="false">
      <c r="A630" s="20"/>
      <c r="B630" s="21"/>
      <c r="C630" s="20"/>
      <c r="D630" s="22"/>
      <c r="E630" s="22"/>
      <c r="F630" s="22"/>
      <c r="G630" s="24" t="str">
        <f aca="false">IF(C630="","",E630-F630)</f>
        <v/>
      </c>
      <c r="H630" s="24" t="str">
        <f aca="false">IF(C630="BUY",-E630,IF(C630="TRIM",G630,""))</f>
        <v/>
      </c>
      <c r="I630" s="25" t="str">
        <f aca="false">IF(C630="BUY",IF(OR(D630="",G630=""),"",G630/D630),IF(C630="TRIM",IF(OR(D630="",E630=""),"",-E630/D630),""))</f>
        <v/>
      </c>
      <c r="J630" s="24" t="str">
        <f aca="false">IF(A630="","",IF(COUNTIF($A$4:A630,A630)=1,INDEX(Chapters!$K$4:$K$203,MATCH(A630,Chapters!$A$4:$A$203,0))+IF(C630="BUY",N(E630),IF(C630="TRIM",-MIN(INDEX(Chapters!$K$4:$K$203,MATCH(A630,Chapters!$A$4:$A$203,0)),ABS(N(I630))*INDEX(Chapters!$H$4:$H$203,MATCH(A630,Chapters!$A$4:$A$203,0))),0)),J629+IF(C630="BUY",N(E630),IF(C630="TRIM",-MIN(J629,ABS(N(I630))*L629),0))))</f>
        <v/>
      </c>
      <c r="K630" s="25" t="str">
        <f aca="false">IF(A630="","",IF(COUNTIF($A$4:A630,A630)=1,INDEX(Chapters!$G$4:$G$203,MATCH(A630,Chapters!$A$4:$A$203,0))+N(I630),K629+N(I630)))</f>
        <v/>
      </c>
      <c r="L630" s="24" t="n">
        <f aca="false">IF(OR(K630="",K630=0),0,J630/K630)</f>
        <v>0</v>
      </c>
      <c r="M630" s="27"/>
    </row>
    <row r="631" customFormat="false" ht="15" hidden="false" customHeight="true" outlineLevel="0" collapsed="false">
      <c r="A631" s="20"/>
      <c r="B631" s="21"/>
      <c r="C631" s="20"/>
      <c r="D631" s="22"/>
      <c r="E631" s="22"/>
      <c r="F631" s="22"/>
      <c r="G631" s="24" t="str">
        <f aca="false">IF(C631="","",E631-F631)</f>
        <v/>
      </c>
      <c r="H631" s="24" t="str">
        <f aca="false">IF(C631="BUY",-E631,IF(C631="TRIM",G631,""))</f>
        <v/>
      </c>
      <c r="I631" s="25" t="str">
        <f aca="false">IF(C631="BUY",IF(OR(D631="",G631=""),"",G631/D631),IF(C631="TRIM",IF(OR(D631="",E631=""),"",-E631/D631),""))</f>
        <v/>
      </c>
      <c r="J631" s="24" t="str">
        <f aca="false">IF(A631="","",IF(COUNTIF($A$4:A631,A631)=1,INDEX(Chapters!$K$4:$K$203,MATCH(A631,Chapters!$A$4:$A$203,0))+IF(C631="BUY",N(E631),IF(C631="TRIM",-MIN(INDEX(Chapters!$K$4:$K$203,MATCH(A631,Chapters!$A$4:$A$203,0)),ABS(N(I631))*INDEX(Chapters!$H$4:$H$203,MATCH(A631,Chapters!$A$4:$A$203,0))),0)),J630+IF(C631="BUY",N(E631),IF(C631="TRIM",-MIN(J630,ABS(N(I631))*L630),0))))</f>
        <v/>
      </c>
      <c r="K631" s="25" t="str">
        <f aca="false">IF(A631="","",IF(COUNTIF($A$4:A631,A631)=1,INDEX(Chapters!$G$4:$G$203,MATCH(A631,Chapters!$A$4:$A$203,0))+N(I631),K630+N(I631)))</f>
        <v/>
      </c>
      <c r="L631" s="24" t="n">
        <f aca="false">IF(OR(K631="",K631=0),0,J631/K631)</f>
        <v>0</v>
      </c>
      <c r="M631" s="27"/>
    </row>
    <row r="632" customFormat="false" ht="15" hidden="false" customHeight="true" outlineLevel="0" collapsed="false">
      <c r="A632" s="20"/>
      <c r="B632" s="21"/>
      <c r="C632" s="20"/>
      <c r="D632" s="22"/>
      <c r="E632" s="22"/>
      <c r="F632" s="22"/>
      <c r="G632" s="24" t="str">
        <f aca="false">IF(C632="","",E632-F632)</f>
        <v/>
      </c>
      <c r="H632" s="24" t="str">
        <f aca="false">IF(C632="BUY",-E632,IF(C632="TRIM",G632,""))</f>
        <v/>
      </c>
      <c r="I632" s="25" t="str">
        <f aca="false">IF(C632="BUY",IF(OR(D632="",G632=""),"",G632/D632),IF(C632="TRIM",IF(OR(D632="",E632=""),"",-E632/D632),""))</f>
        <v/>
      </c>
      <c r="J632" s="24" t="str">
        <f aca="false">IF(A632="","",IF(COUNTIF($A$4:A632,A632)=1,INDEX(Chapters!$K$4:$K$203,MATCH(A632,Chapters!$A$4:$A$203,0))+IF(C632="BUY",N(E632),IF(C632="TRIM",-MIN(INDEX(Chapters!$K$4:$K$203,MATCH(A632,Chapters!$A$4:$A$203,0)),ABS(N(I632))*INDEX(Chapters!$H$4:$H$203,MATCH(A632,Chapters!$A$4:$A$203,0))),0)),J631+IF(C632="BUY",N(E632),IF(C632="TRIM",-MIN(J631,ABS(N(I632))*L631),0))))</f>
        <v/>
      </c>
      <c r="K632" s="25" t="str">
        <f aca="false">IF(A632="","",IF(COUNTIF($A$4:A632,A632)=1,INDEX(Chapters!$G$4:$G$203,MATCH(A632,Chapters!$A$4:$A$203,0))+N(I632),K631+N(I632)))</f>
        <v/>
      </c>
      <c r="L632" s="24" t="n">
        <f aca="false">IF(OR(K632="",K632=0),0,J632/K632)</f>
        <v>0</v>
      </c>
      <c r="M632" s="27"/>
    </row>
    <row r="633" customFormat="false" ht="15" hidden="false" customHeight="true" outlineLevel="0" collapsed="false">
      <c r="A633" s="20"/>
      <c r="B633" s="21"/>
      <c r="C633" s="20"/>
      <c r="D633" s="22"/>
      <c r="E633" s="22"/>
      <c r="F633" s="22"/>
      <c r="G633" s="24" t="str">
        <f aca="false">IF(C633="","",E633-F633)</f>
        <v/>
      </c>
      <c r="H633" s="24" t="str">
        <f aca="false">IF(C633="BUY",-E633,IF(C633="TRIM",G633,""))</f>
        <v/>
      </c>
      <c r="I633" s="25" t="str">
        <f aca="false">IF(C633="BUY",IF(OR(D633="",G633=""),"",G633/D633),IF(C633="TRIM",IF(OR(D633="",E633=""),"",-E633/D633),""))</f>
        <v/>
      </c>
      <c r="J633" s="24" t="str">
        <f aca="false">IF(A633="","",IF(COUNTIF($A$4:A633,A633)=1,INDEX(Chapters!$K$4:$K$203,MATCH(A633,Chapters!$A$4:$A$203,0))+IF(C633="BUY",N(E633),IF(C633="TRIM",-MIN(INDEX(Chapters!$K$4:$K$203,MATCH(A633,Chapters!$A$4:$A$203,0)),ABS(N(I633))*INDEX(Chapters!$H$4:$H$203,MATCH(A633,Chapters!$A$4:$A$203,0))),0)),J632+IF(C633="BUY",N(E633),IF(C633="TRIM",-MIN(J632,ABS(N(I633))*L632),0))))</f>
        <v/>
      </c>
      <c r="K633" s="25" t="str">
        <f aca="false">IF(A633="","",IF(COUNTIF($A$4:A633,A633)=1,INDEX(Chapters!$G$4:$G$203,MATCH(A633,Chapters!$A$4:$A$203,0))+N(I633),K632+N(I633)))</f>
        <v/>
      </c>
      <c r="L633" s="24" t="n">
        <f aca="false">IF(OR(K633="",K633=0),0,J633/K633)</f>
        <v>0</v>
      </c>
      <c r="M633" s="27"/>
    </row>
    <row r="634" customFormat="false" ht="15" hidden="false" customHeight="true" outlineLevel="0" collapsed="false">
      <c r="A634" s="20"/>
      <c r="B634" s="21"/>
      <c r="C634" s="20"/>
      <c r="D634" s="22"/>
      <c r="E634" s="22"/>
      <c r="F634" s="22"/>
      <c r="G634" s="24" t="str">
        <f aca="false">IF(C634="","",E634-F634)</f>
        <v/>
      </c>
      <c r="H634" s="24" t="str">
        <f aca="false">IF(C634="BUY",-E634,IF(C634="TRIM",G634,""))</f>
        <v/>
      </c>
      <c r="I634" s="25" t="str">
        <f aca="false">IF(C634="BUY",IF(OR(D634="",G634=""),"",G634/D634),IF(C634="TRIM",IF(OR(D634="",E634=""),"",-E634/D634),""))</f>
        <v/>
      </c>
      <c r="J634" s="24" t="str">
        <f aca="false">IF(A634="","",IF(COUNTIF($A$4:A634,A634)=1,INDEX(Chapters!$K$4:$K$203,MATCH(A634,Chapters!$A$4:$A$203,0))+IF(C634="BUY",N(E634),IF(C634="TRIM",-MIN(INDEX(Chapters!$K$4:$K$203,MATCH(A634,Chapters!$A$4:$A$203,0)),ABS(N(I634))*INDEX(Chapters!$H$4:$H$203,MATCH(A634,Chapters!$A$4:$A$203,0))),0)),J633+IF(C634="BUY",N(E634),IF(C634="TRIM",-MIN(J633,ABS(N(I634))*L633),0))))</f>
        <v/>
      </c>
      <c r="K634" s="25" t="str">
        <f aca="false">IF(A634="","",IF(COUNTIF($A$4:A634,A634)=1,INDEX(Chapters!$G$4:$G$203,MATCH(A634,Chapters!$A$4:$A$203,0))+N(I634),K633+N(I634)))</f>
        <v/>
      </c>
      <c r="L634" s="24" t="n">
        <f aca="false">IF(OR(K634="",K634=0),0,J634/K634)</f>
        <v>0</v>
      </c>
      <c r="M634" s="27"/>
    </row>
    <row r="635" customFormat="false" ht="15" hidden="false" customHeight="true" outlineLevel="0" collapsed="false">
      <c r="A635" s="20"/>
      <c r="B635" s="21"/>
      <c r="C635" s="20"/>
      <c r="D635" s="22"/>
      <c r="E635" s="22"/>
      <c r="F635" s="22"/>
      <c r="G635" s="24" t="str">
        <f aca="false">IF(C635="","",E635-F635)</f>
        <v/>
      </c>
      <c r="H635" s="24" t="str">
        <f aca="false">IF(C635="BUY",-E635,IF(C635="TRIM",G635,""))</f>
        <v/>
      </c>
      <c r="I635" s="25" t="str">
        <f aca="false">IF(C635="BUY",IF(OR(D635="",G635=""),"",G635/D635),IF(C635="TRIM",IF(OR(D635="",E635=""),"",-E635/D635),""))</f>
        <v/>
      </c>
      <c r="J635" s="24" t="str">
        <f aca="false">IF(A635="","",IF(COUNTIF($A$4:A635,A635)=1,INDEX(Chapters!$K$4:$K$203,MATCH(A635,Chapters!$A$4:$A$203,0))+IF(C635="BUY",N(E635),IF(C635="TRIM",-MIN(INDEX(Chapters!$K$4:$K$203,MATCH(A635,Chapters!$A$4:$A$203,0)),ABS(N(I635))*INDEX(Chapters!$H$4:$H$203,MATCH(A635,Chapters!$A$4:$A$203,0))),0)),J634+IF(C635="BUY",N(E635),IF(C635="TRIM",-MIN(J634,ABS(N(I635))*L634),0))))</f>
        <v/>
      </c>
      <c r="K635" s="25" t="str">
        <f aca="false">IF(A635="","",IF(COUNTIF($A$4:A635,A635)=1,INDEX(Chapters!$G$4:$G$203,MATCH(A635,Chapters!$A$4:$A$203,0))+N(I635),K634+N(I635)))</f>
        <v/>
      </c>
      <c r="L635" s="24" t="n">
        <f aca="false">IF(OR(K635="",K635=0),0,J635/K635)</f>
        <v>0</v>
      </c>
      <c r="M635" s="27"/>
    </row>
    <row r="636" customFormat="false" ht="15" hidden="false" customHeight="true" outlineLevel="0" collapsed="false">
      <c r="A636" s="20"/>
      <c r="B636" s="21"/>
      <c r="C636" s="20"/>
      <c r="D636" s="22"/>
      <c r="E636" s="22"/>
      <c r="F636" s="22"/>
      <c r="G636" s="24" t="str">
        <f aca="false">IF(C636="","",E636-F636)</f>
        <v/>
      </c>
      <c r="H636" s="24" t="str">
        <f aca="false">IF(C636="BUY",-E636,IF(C636="TRIM",G636,""))</f>
        <v/>
      </c>
      <c r="I636" s="25" t="str">
        <f aca="false">IF(C636="BUY",IF(OR(D636="",G636=""),"",G636/D636),IF(C636="TRIM",IF(OR(D636="",E636=""),"",-E636/D636),""))</f>
        <v/>
      </c>
      <c r="J636" s="24" t="str">
        <f aca="false">IF(A636="","",IF(COUNTIF($A$4:A636,A636)=1,INDEX(Chapters!$K$4:$K$203,MATCH(A636,Chapters!$A$4:$A$203,0))+IF(C636="BUY",N(E636),IF(C636="TRIM",-MIN(INDEX(Chapters!$K$4:$K$203,MATCH(A636,Chapters!$A$4:$A$203,0)),ABS(N(I636))*INDEX(Chapters!$H$4:$H$203,MATCH(A636,Chapters!$A$4:$A$203,0))),0)),J635+IF(C636="BUY",N(E636),IF(C636="TRIM",-MIN(J635,ABS(N(I636))*L635),0))))</f>
        <v/>
      </c>
      <c r="K636" s="25" t="str">
        <f aca="false">IF(A636="","",IF(COUNTIF($A$4:A636,A636)=1,INDEX(Chapters!$G$4:$G$203,MATCH(A636,Chapters!$A$4:$A$203,0))+N(I636),K635+N(I636)))</f>
        <v/>
      </c>
      <c r="L636" s="24" t="n">
        <f aca="false">IF(OR(K636="",K636=0),0,J636/K636)</f>
        <v>0</v>
      </c>
      <c r="M636" s="27"/>
    </row>
    <row r="637" customFormat="false" ht="15" hidden="false" customHeight="true" outlineLevel="0" collapsed="false">
      <c r="A637" s="20"/>
      <c r="B637" s="21"/>
      <c r="C637" s="20"/>
      <c r="D637" s="22"/>
      <c r="E637" s="22"/>
      <c r="F637" s="22"/>
      <c r="G637" s="24" t="str">
        <f aca="false">IF(C637="","",E637-F637)</f>
        <v/>
      </c>
      <c r="H637" s="24" t="str">
        <f aca="false">IF(C637="BUY",-E637,IF(C637="TRIM",G637,""))</f>
        <v/>
      </c>
      <c r="I637" s="25" t="str">
        <f aca="false">IF(C637="BUY",IF(OR(D637="",G637=""),"",G637/D637),IF(C637="TRIM",IF(OR(D637="",E637=""),"",-E637/D637),""))</f>
        <v/>
      </c>
      <c r="J637" s="24" t="str">
        <f aca="false">IF(A637="","",IF(COUNTIF($A$4:A637,A637)=1,INDEX(Chapters!$K$4:$K$203,MATCH(A637,Chapters!$A$4:$A$203,0))+IF(C637="BUY",N(E637),IF(C637="TRIM",-MIN(INDEX(Chapters!$K$4:$K$203,MATCH(A637,Chapters!$A$4:$A$203,0)),ABS(N(I637))*INDEX(Chapters!$H$4:$H$203,MATCH(A637,Chapters!$A$4:$A$203,0))),0)),J636+IF(C637="BUY",N(E637),IF(C637="TRIM",-MIN(J636,ABS(N(I637))*L636),0))))</f>
        <v/>
      </c>
      <c r="K637" s="25" t="str">
        <f aca="false">IF(A637="","",IF(COUNTIF($A$4:A637,A637)=1,INDEX(Chapters!$G$4:$G$203,MATCH(A637,Chapters!$A$4:$A$203,0))+N(I637),K636+N(I637)))</f>
        <v/>
      </c>
      <c r="L637" s="24" t="n">
        <f aca="false">IF(OR(K637="",K637=0),0,J637/K637)</f>
        <v>0</v>
      </c>
      <c r="M637" s="27"/>
    </row>
    <row r="638" customFormat="false" ht="15" hidden="false" customHeight="true" outlineLevel="0" collapsed="false">
      <c r="A638" s="20"/>
      <c r="B638" s="21"/>
      <c r="C638" s="20"/>
      <c r="D638" s="22"/>
      <c r="E638" s="22"/>
      <c r="F638" s="22"/>
      <c r="G638" s="24" t="str">
        <f aca="false">IF(C638="","",E638-F638)</f>
        <v/>
      </c>
      <c r="H638" s="24" t="str">
        <f aca="false">IF(C638="BUY",-E638,IF(C638="TRIM",G638,""))</f>
        <v/>
      </c>
      <c r="I638" s="25" t="str">
        <f aca="false">IF(C638="BUY",IF(OR(D638="",G638=""),"",G638/D638),IF(C638="TRIM",IF(OR(D638="",E638=""),"",-E638/D638),""))</f>
        <v/>
      </c>
      <c r="J638" s="24" t="str">
        <f aca="false">IF(A638="","",IF(COUNTIF($A$4:A638,A638)=1,INDEX(Chapters!$K$4:$K$203,MATCH(A638,Chapters!$A$4:$A$203,0))+IF(C638="BUY",N(E638),IF(C638="TRIM",-MIN(INDEX(Chapters!$K$4:$K$203,MATCH(A638,Chapters!$A$4:$A$203,0)),ABS(N(I638))*INDEX(Chapters!$H$4:$H$203,MATCH(A638,Chapters!$A$4:$A$203,0))),0)),J637+IF(C638="BUY",N(E638),IF(C638="TRIM",-MIN(J637,ABS(N(I638))*L637),0))))</f>
        <v/>
      </c>
      <c r="K638" s="25" t="str">
        <f aca="false">IF(A638="","",IF(COUNTIF($A$4:A638,A638)=1,INDEX(Chapters!$G$4:$G$203,MATCH(A638,Chapters!$A$4:$A$203,0))+N(I638),K637+N(I638)))</f>
        <v/>
      </c>
      <c r="L638" s="24" t="n">
        <f aca="false">IF(OR(K638="",K638=0),0,J638/K638)</f>
        <v>0</v>
      </c>
      <c r="M638" s="27"/>
    </row>
    <row r="639" customFormat="false" ht="15" hidden="false" customHeight="true" outlineLevel="0" collapsed="false">
      <c r="A639" s="20"/>
      <c r="B639" s="21"/>
      <c r="C639" s="20"/>
      <c r="D639" s="22"/>
      <c r="E639" s="22"/>
      <c r="F639" s="22"/>
      <c r="G639" s="24" t="str">
        <f aca="false">IF(C639="","",E639-F639)</f>
        <v/>
      </c>
      <c r="H639" s="24" t="str">
        <f aca="false">IF(C639="BUY",-E639,IF(C639="TRIM",G639,""))</f>
        <v/>
      </c>
      <c r="I639" s="25" t="str">
        <f aca="false">IF(C639="BUY",IF(OR(D639="",G639=""),"",G639/D639),IF(C639="TRIM",IF(OR(D639="",E639=""),"",-E639/D639),""))</f>
        <v/>
      </c>
      <c r="J639" s="24" t="str">
        <f aca="false">IF(A639="","",IF(COUNTIF($A$4:A639,A639)=1,INDEX(Chapters!$K$4:$K$203,MATCH(A639,Chapters!$A$4:$A$203,0))+IF(C639="BUY",N(E639),IF(C639="TRIM",-MIN(INDEX(Chapters!$K$4:$K$203,MATCH(A639,Chapters!$A$4:$A$203,0)),ABS(N(I639))*INDEX(Chapters!$H$4:$H$203,MATCH(A639,Chapters!$A$4:$A$203,0))),0)),J638+IF(C639="BUY",N(E639),IF(C639="TRIM",-MIN(J638,ABS(N(I639))*L638),0))))</f>
        <v/>
      </c>
      <c r="K639" s="25" t="str">
        <f aca="false">IF(A639="","",IF(COUNTIF($A$4:A639,A639)=1,INDEX(Chapters!$G$4:$G$203,MATCH(A639,Chapters!$A$4:$A$203,0))+N(I639),K638+N(I639)))</f>
        <v/>
      </c>
      <c r="L639" s="24" t="n">
        <f aca="false">IF(OR(K639="",K639=0),0,J639/K639)</f>
        <v>0</v>
      </c>
      <c r="M639" s="27"/>
    </row>
    <row r="640" customFormat="false" ht="15" hidden="false" customHeight="true" outlineLevel="0" collapsed="false">
      <c r="A640" s="20"/>
      <c r="B640" s="21"/>
      <c r="C640" s="20"/>
      <c r="D640" s="22"/>
      <c r="E640" s="22"/>
      <c r="F640" s="22"/>
      <c r="G640" s="24" t="str">
        <f aca="false">IF(C640="","",E640-F640)</f>
        <v/>
      </c>
      <c r="H640" s="24" t="str">
        <f aca="false">IF(C640="BUY",-E640,IF(C640="TRIM",G640,""))</f>
        <v/>
      </c>
      <c r="I640" s="25" t="str">
        <f aca="false">IF(C640="BUY",IF(OR(D640="",G640=""),"",G640/D640),IF(C640="TRIM",IF(OR(D640="",E640=""),"",-E640/D640),""))</f>
        <v/>
      </c>
      <c r="J640" s="24" t="str">
        <f aca="false">IF(A640="","",IF(COUNTIF($A$4:A640,A640)=1,INDEX(Chapters!$K$4:$K$203,MATCH(A640,Chapters!$A$4:$A$203,0))+IF(C640="BUY",N(E640),IF(C640="TRIM",-MIN(INDEX(Chapters!$K$4:$K$203,MATCH(A640,Chapters!$A$4:$A$203,0)),ABS(N(I640))*INDEX(Chapters!$H$4:$H$203,MATCH(A640,Chapters!$A$4:$A$203,0))),0)),J639+IF(C640="BUY",N(E640),IF(C640="TRIM",-MIN(J639,ABS(N(I640))*L639),0))))</f>
        <v/>
      </c>
      <c r="K640" s="25" t="str">
        <f aca="false">IF(A640="","",IF(COUNTIF($A$4:A640,A640)=1,INDEX(Chapters!$G$4:$G$203,MATCH(A640,Chapters!$A$4:$A$203,0))+N(I640),K639+N(I640)))</f>
        <v/>
      </c>
      <c r="L640" s="24" t="n">
        <f aca="false">IF(OR(K640="",K640=0),0,J640/K640)</f>
        <v>0</v>
      </c>
      <c r="M640" s="27"/>
    </row>
    <row r="641" customFormat="false" ht="15" hidden="false" customHeight="true" outlineLevel="0" collapsed="false">
      <c r="A641" s="20"/>
      <c r="B641" s="21"/>
      <c r="C641" s="20"/>
      <c r="D641" s="22"/>
      <c r="E641" s="22"/>
      <c r="F641" s="22"/>
      <c r="G641" s="24" t="str">
        <f aca="false">IF(C641="","",E641-F641)</f>
        <v/>
      </c>
      <c r="H641" s="24" t="str">
        <f aca="false">IF(C641="BUY",-E641,IF(C641="TRIM",G641,""))</f>
        <v/>
      </c>
      <c r="I641" s="25" t="str">
        <f aca="false">IF(C641="BUY",IF(OR(D641="",G641=""),"",G641/D641),IF(C641="TRIM",IF(OR(D641="",E641=""),"",-E641/D641),""))</f>
        <v/>
      </c>
      <c r="J641" s="24" t="str">
        <f aca="false">IF(A641="","",IF(COUNTIF($A$4:A641,A641)=1,INDEX(Chapters!$K$4:$K$203,MATCH(A641,Chapters!$A$4:$A$203,0))+IF(C641="BUY",N(E641),IF(C641="TRIM",-MIN(INDEX(Chapters!$K$4:$K$203,MATCH(A641,Chapters!$A$4:$A$203,0)),ABS(N(I641))*INDEX(Chapters!$H$4:$H$203,MATCH(A641,Chapters!$A$4:$A$203,0))),0)),J640+IF(C641="BUY",N(E641),IF(C641="TRIM",-MIN(J640,ABS(N(I641))*L640),0))))</f>
        <v/>
      </c>
      <c r="K641" s="25" t="str">
        <f aca="false">IF(A641="","",IF(COUNTIF($A$4:A641,A641)=1,INDEX(Chapters!$G$4:$G$203,MATCH(A641,Chapters!$A$4:$A$203,0))+N(I641),K640+N(I641)))</f>
        <v/>
      </c>
      <c r="L641" s="24" t="n">
        <f aca="false">IF(OR(K641="",K641=0),0,J641/K641)</f>
        <v>0</v>
      </c>
      <c r="M641" s="27"/>
    </row>
    <row r="642" customFormat="false" ht="15" hidden="false" customHeight="true" outlineLevel="0" collapsed="false">
      <c r="A642" s="20"/>
      <c r="B642" s="21"/>
      <c r="C642" s="20"/>
      <c r="D642" s="22"/>
      <c r="E642" s="22"/>
      <c r="F642" s="22"/>
      <c r="G642" s="24" t="str">
        <f aca="false">IF(C642="","",E642-F642)</f>
        <v/>
      </c>
      <c r="H642" s="24" t="str">
        <f aca="false">IF(C642="BUY",-E642,IF(C642="TRIM",G642,""))</f>
        <v/>
      </c>
      <c r="I642" s="25" t="str">
        <f aca="false">IF(C642="BUY",IF(OR(D642="",G642=""),"",G642/D642),IF(C642="TRIM",IF(OR(D642="",E642=""),"",-E642/D642),""))</f>
        <v/>
      </c>
      <c r="J642" s="24" t="str">
        <f aca="false">IF(A642="","",IF(COUNTIF($A$4:A642,A642)=1,INDEX(Chapters!$K$4:$K$203,MATCH(A642,Chapters!$A$4:$A$203,0))+IF(C642="BUY",N(E642),IF(C642="TRIM",-MIN(INDEX(Chapters!$K$4:$K$203,MATCH(A642,Chapters!$A$4:$A$203,0)),ABS(N(I642))*INDEX(Chapters!$H$4:$H$203,MATCH(A642,Chapters!$A$4:$A$203,0))),0)),J641+IF(C642="BUY",N(E642),IF(C642="TRIM",-MIN(J641,ABS(N(I642))*L641),0))))</f>
        <v/>
      </c>
      <c r="K642" s="25" t="str">
        <f aca="false">IF(A642="","",IF(COUNTIF($A$4:A642,A642)=1,INDEX(Chapters!$G$4:$G$203,MATCH(A642,Chapters!$A$4:$A$203,0))+N(I642),K641+N(I642)))</f>
        <v/>
      </c>
      <c r="L642" s="24" t="n">
        <f aca="false">IF(OR(K642="",K642=0),0,J642/K642)</f>
        <v>0</v>
      </c>
      <c r="M642" s="27"/>
    </row>
    <row r="643" customFormat="false" ht="15" hidden="false" customHeight="true" outlineLevel="0" collapsed="false">
      <c r="A643" s="20"/>
      <c r="B643" s="21"/>
      <c r="C643" s="20"/>
      <c r="D643" s="22"/>
      <c r="E643" s="22"/>
      <c r="F643" s="22"/>
      <c r="G643" s="24" t="str">
        <f aca="false">IF(C643="","",E643-F643)</f>
        <v/>
      </c>
      <c r="H643" s="24" t="str">
        <f aca="false">IF(C643="BUY",-E643,IF(C643="TRIM",G643,""))</f>
        <v/>
      </c>
      <c r="I643" s="25" t="str">
        <f aca="false">IF(C643="BUY",IF(OR(D643="",G643=""),"",G643/D643),IF(C643="TRIM",IF(OR(D643="",E643=""),"",-E643/D643),""))</f>
        <v/>
      </c>
      <c r="J643" s="24" t="str">
        <f aca="false">IF(A643="","",IF(COUNTIF($A$4:A643,A643)=1,INDEX(Chapters!$K$4:$K$203,MATCH(A643,Chapters!$A$4:$A$203,0))+IF(C643="BUY",N(E643),IF(C643="TRIM",-MIN(INDEX(Chapters!$K$4:$K$203,MATCH(A643,Chapters!$A$4:$A$203,0)),ABS(N(I643))*INDEX(Chapters!$H$4:$H$203,MATCH(A643,Chapters!$A$4:$A$203,0))),0)),J642+IF(C643="BUY",N(E643),IF(C643="TRIM",-MIN(J642,ABS(N(I643))*L642),0))))</f>
        <v/>
      </c>
      <c r="K643" s="25" t="str">
        <f aca="false">IF(A643="","",IF(COUNTIF($A$4:A643,A643)=1,INDEX(Chapters!$G$4:$G$203,MATCH(A643,Chapters!$A$4:$A$203,0))+N(I643),K642+N(I643)))</f>
        <v/>
      </c>
      <c r="L643" s="24" t="n">
        <f aca="false">IF(OR(K643="",K643=0),0,J643/K643)</f>
        <v>0</v>
      </c>
      <c r="M643" s="27"/>
    </row>
    <row r="644" customFormat="false" ht="15" hidden="false" customHeight="true" outlineLevel="0" collapsed="false">
      <c r="A644" s="20"/>
      <c r="B644" s="21"/>
      <c r="C644" s="20"/>
      <c r="D644" s="22"/>
      <c r="E644" s="22"/>
      <c r="F644" s="22"/>
      <c r="G644" s="24" t="str">
        <f aca="false">IF(C644="","",E644-F644)</f>
        <v/>
      </c>
      <c r="H644" s="24" t="str">
        <f aca="false">IF(C644="BUY",-E644,IF(C644="TRIM",G644,""))</f>
        <v/>
      </c>
      <c r="I644" s="25" t="str">
        <f aca="false">IF(C644="BUY",IF(OR(D644="",G644=""),"",G644/D644),IF(C644="TRIM",IF(OR(D644="",E644=""),"",-E644/D644),""))</f>
        <v/>
      </c>
      <c r="J644" s="24" t="str">
        <f aca="false">IF(A644="","",IF(COUNTIF($A$4:A644,A644)=1,INDEX(Chapters!$K$4:$K$203,MATCH(A644,Chapters!$A$4:$A$203,0))+IF(C644="BUY",N(E644),IF(C644="TRIM",-MIN(INDEX(Chapters!$K$4:$K$203,MATCH(A644,Chapters!$A$4:$A$203,0)),ABS(N(I644))*INDEX(Chapters!$H$4:$H$203,MATCH(A644,Chapters!$A$4:$A$203,0))),0)),J643+IF(C644="BUY",N(E644),IF(C644="TRIM",-MIN(J643,ABS(N(I644))*L643),0))))</f>
        <v/>
      </c>
      <c r="K644" s="25" t="str">
        <f aca="false">IF(A644="","",IF(COUNTIF($A$4:A644,A644)=1,INDEX(Chapters!$G$4:$G$203,MATCH(A644,Chapters!$A$4:$A$203,0))+N(I644),K643+N(I644)))</f>
        <v/>
      </c>
      <c r="L644" s="24" t="n">
        <f aca="false">IF(OR(K644="",K644=0),0,J644/K644)</f>
        <v>0</v>
      </c>
      <c r="M644" s="27"/>
    </row>
    <row r="645" customFormat="false" ht="15" hidden="false" customHeight="true" outlineLevel="0" collapsed="false">
      <c r="A645" s="20"/>
      <c r="B645" s="21"/>
      <c r="C645" s="20"/>
      <c r="D645" s="22"/>
      <c r="E645" s="22"/>
      <c r="F645" s="22"/>
      <c r="G645" s="24" t="str">
        <f aca="false">IF(C645="","",E645-F645)</f>
        <v/>
      </c>
      <c r="H645" s="24" t="str">
        <f aca="false">IF(C645="BUY",-E645,IF(C645="TRIM",G645,""))</f>
        <v/>
      </c>
      <c r="I645" s="25" t="str">
        <f aca="false">IF(C645="BUY",IF(OR(D645="",G645=""),"",G645/D645),IF(C645="TRIM",IF(OR(D645="",E645=""),"",-E645/D645),""))</f>
        <v/>
      </c>
      <c r="J645" s="24" t="str">
        <f aca="false">IF(A645="","",IF(COUNTIF($A$4:A645,A645)=1,INDEX(Chapters!$K$4:$K$203,MATCH(A645,Chapters!$A$4:$A$203,0))+IF(C645="BUY",N(E645),IF(C645="TRIM",-MIN(INDEX(Chapters!$K$4:$K$203,MATCH(A645,Chapters!$A$4:$A$203,0)),ABS(N(I645))*INDEX(Chapters!$H$4:$H$203,MATCH(A645,Chapters!$A$4:$A$203,0))),0)),J644+IF(C645="BUY",N(E645),IF(C645="TRIM",-MIN(J644,ABS(N(I645))*L644),0))))</f>
        <v/>
      </c>
      <c r="K645" s="25" t="str">
        <f aca="false">IF(A645="","",IF(COUNTIF($A$4:A645,A645)=1,INDEX(Chapters!$G$4:$G$203,MATCH(A645,Chapters!$A$4:$A$203,0))+N(I645),K644+N(I645)))</f>
        <v/>
      </c>
      <c r="L645" s="24" t="n">
        <f aca="false">IF(OR(K645="",K645=0),0,J645/K645)</f>
        <v>0</v>
      </c>
      <c r="M645" s="27"/>
    </row>
    <row r="646" customFormat="false" ht="15" hidden="false" customHeight="true" outlineLevel="0" collapsed="false">
      <c r="A646" s="20"/>
      <c r="B646" s="21"/>
      <c r="C646" s="20"/>
      <c r="D646" s="22"/>
      <c r="E646" s="22"/>
      <c r="F646" s="22"/>
      <c r="G646" s="24" t="str">
        <f aca="false">IF(C646="","",E646-F646)</f>
        <v/>
      </c>
      <c r="H646" s="24" t="str">
        <f aca="false">IF(C646="BUY",-E646,IF(C646="TRIM",G646,""))</f>
        <v/>
      </c>
      <c r="I646" s="25" t="str">
        <f aca="false">IF(C646="BUY",IF(OR(D646="",G646=""),"",G646/D646),IF(C646="TRIM",IF(OR(D646="",E646=""),"",-E646/D646),""))</f>
        <v/>
      </c>
      <c r="J646" s="24" t="str">
        <f aca="false">IF(A646="","",IF(COUNTIF($A$4:A646,A646)=1,INDEX(Chapters!$K$4:$K$203,MATCH(A646,Chapters!$A$4:$A$203,0))+IF(C646="BUY",N(E646),IF(C646="TRIM",-MIN(INDEX(Chapters!$K$4:$K$203,MATCH(A646,Chapters!$A$4:$A$203,0)),ABS(N(I646))*INDEX(Chapters!$H$4:$H$203,MATCH(A646,Chapters!$A$4:$A$203,0))),0)),J645+IF(C646="BUY",N(E646),IF(C646="TRIM",-MIN(J645,ABS(N(I646))*L645),0))))</f>
        <v/>
      </c>
      <c r="K646" s="25" t="str">
        <f aca="false">IF(A646="","",IF(COUNTIF($A$4:A646,A646)=1,INDEX(Chapters!$G$4:$G$203,MATCH(A646,Chapters!$A$4:$A$203,0))+N(I646),K645+N(I646)))</f>
        <v/>
      </c>
      <c r="L646" s="24" t="n">
        <f aca="false">IF(OR(K646="",K646=0),0,J646/K646)</f>
        <v>0</v>
      </c>
      <c r="M646" s="27"/>
    </row>
    <row r="647" customFormat="false" ht="15" hidden="false" customHeight="true" outlineLevel="0" collapsed="false">
      <c r="A647" s="20"/>
      <c r="B647" s="21"/>
      <c r="C647" s="20"/>
      <c r="D647" s="22"/>
      <c r="E647" s="22"/>
      <c r="F647" s="22"/>
      <c r="G647" s="24" t="str">
        <f aca="false">IF(C647="","",E647-F647)</f>
        <v/>
      </c>
      <c r="H647" s="24" t="str">
        <f aca="false">IF(C647="BUY",-E647,IF(C647="TRIM",G647,""))</f>
        <v/>
      </c>
      <c r="I647" s="25" t="str">
        <f aca="false">IF(C647="BUY",IF(OR(D647="",G647=""),"",G647/D647),IF(C647="TRIM",IF(OR(D647="",E647=""),"",-E647/D647),""))</f>
        <v/>
      </c>
      <c r="J647" s="24" t="str">
        <f aca="false">IF(A647="","",IF(COUNTIF($A$4:A647,A647)=1,INDEX(Chapters!$K$4:$K$203,MATCH(A647,Chapters!$A$4:$A$203,0))+IF(C647="BUY",N(E647),IF(C647="TRIM",-MIN(INDEX(Chapters!$K$4:$K$203,MATCH(A647,Chapters!$A$4:$A$203,0)),ABS(N(I647))*INDEX(Chapters!$H$4:$H$203,MATCH(A647,Chapters!$A$4:$A$203,0))),0)),J646+IF(C647="BUY",N(E647),IF(C647="TRIM",-MIN(J646,ABS(N(I647))*L646),0))))</f>
        <v/>
      </c>
      <c r="K647" s="25" t="str">
        <f aca="false">IF(A647="","",IF(COUNTIF($A$4:A647,A647)=1,INDEX(Chapters!$G$4:$G$203,MATCH(A647,Chapters!$A$4:$A$203,0))+N(I647),K646+N(I647)))</f>
        <v/>
      </c>
      <c r="L647" s="24" t="n">
        <f aca="false">IF(OR(K647="",K647=0),0,J647/K647)</f>
        <v>0</v>
      </c>
      <c r="M647" s="27"/>
    </row>
    <row r="648" customFormat="false" ht="15" hidden="false" customHeight="true" outlineLevel="0" collapsed="false">
      <c r="A648" s="20"/>
      <c r="B648" s="21"/>
      <c r="C648" s="20"/>
      <c r="D648" s="22"/>
      <c r="E648" s="22"/>
      <c r="F648" s="22"/>
      <c r="G648" s="24" t="str">
        <f aca="false">IF(C648="","",E648-F648)</f>
        <v/>
      </c>
      <c r="H648" s="24" t="str">
        <f aca="false">IF(C648="BUY",-E648,IF(C648="TRIM",G648,""))</f>
        <v/>
      </c>
      <c r="I648" s="25" t="str">
        <f aca="false">IF(C648="BUY",IF(OR(D648="",G648=""),"",G648/D648),IF(C648="TRIM",IF(OR(D648="",E648=""),"",-E648/D648),""))</f>
        <v/>
      </c>
      <c r="J648" s="24" t="str">
        <f aca="false">IF(A648="","",IF(COUNTIF($A$4:A648,A648)=1,INDEX(Chapters!$K$4:$K$203,MATCH(A648,Chapters!$A$4:$A$203,0))+IF(C648="BUY",N(E648),IF(C648="TRIM",-MIN(INDEX(Chapters!$K$4:$K$203,MATCH(A648,Chapters!$A$4:$A$203,0)),ABS(N(I648))*INDEX(Chapters!$H$4:$H$203,MATCH(A648,Chapters!$A$4:$A$203,0))),0)),J647+IF(C648="BUY",N(E648),IF(C648="TRIM",-MIN(J647,ABS(N(I648))*L647),0))))</f>
        <v/>
      </c>
      <c r="K648" s="25" t="str">
        <f aca="false">IF(A648="","",IF(COUNTIF($A$4:A648,A648)=1,INDEX(Chapters!$G$4:$G$203,MATCH(A648,Chapters!$A$4:$A$203,0))+N(I648),K647+N(I648)))</f>
        <v/>
      </c>
      <c r="L648" s="24" t="n">
        <f aca="false">IF(OR(K648="",K648=0),0,J648/K648)</f>
        <v>0</v>
      </c>
      <c r="M648" s="27"/>
    </row>
    <row r="649" customFormat="false" ht="15" hidden="false" customHeight="true" outlineLevel="0" collapsed="false">
      <c r="A649" s="20"/>
      <c r="B649" s="21"/>
      <c r="C649" s="20"/>
      <c r="D649" s="22"/>
      <c r="E649" s="22"/>
      <c r="F649" s="22"/>
      <c r="G649" s="24" t="str">
        <f aca="false">IF(C649="","",E649-F649)</f>
        <v/>
      </c>
      <c r="H649" s="24" t="str">
        <f aca="false">IF(C649="BUY",-E649,IF(C649="TRIM",G649,""))</f>
        <v/>
      </c>
      <c r="I649" s="25" t="str">
        <f aca="false">IF(C649="BUY",IF(OR(D649="",G649=""),"",G649/D649),IF(C649="TRIM",IF(OR(D649="",E649=""),"",-E649/D649),""))</f>
        <v/>
      </c>
      <c r="J649" s="24" t="str">
        <f aca="false">IF(A649="","",IF(COUNTIF($A$4:A649,A649)=1,INDEX(Chapters!$K$4:$K$203,MATCH(A649,Chapters!$A$4:$A$203,0))+IF(C649="BUY",N(E649),IF(C649="TRIM",-MIN(INDEX(Chapters!$K$4:$K$203,MATCH(A649,Chapters!$A$4:$A$203,0)),ABS(N(I649))*INDEX(Chapters!$H$4:$H$203,MATCH(A649,Chapters!$A$4:$A$203,0))),0)),J648+IF(C649="BUY",N(E649),IF(C649="TRIM",-MIN(J648,ABS(N(I649))*L648),0))))</f>
        <v/>
      </c>
      <c r="K649" s="25" t="str">
        <f aca="false">IF(A649="","",IF(COUNTIF($A$4:A649,A649)=1,INDEX(Chapters!$G$4:$G$203,MATCH(A649,Chapters!$A$4:$A$203,0))+N(I649),K648+N(I649)))</f>
        <v/>
      </c>
      <c r="L649" s="24" t="n">
        <f aca="false">IF(OR(K649="",K649=0),0,J649/K649)</f>
        <v>0</v>
      </c>
      <c r="M649" s="27"/>
    </row>
    <row r="650" customFormat="false" ht="15" hidden="false" customHeight="true" outlineLevel="0" collapsed="false">
      <c r="A650" s="20"/>
      <c r="B650" s="21"/>
      <c r="C650" s="20"/>
      <c r="D650" s="22"/>
      <c r="E650" s="22"/>
      <c r="F650" s="22"/>
      <c r="G650" s="24" t="str">
        <f aca="false">IF(C650="","",E650-F650)</f>
        <v/>
      </c>
      <c r="H650" s="24" t="str">
        <f aca="false">IF(C650="BUY",-E650,IF(C650="TRIM",G650,""))</f>
        <v/>
      </c>
      <c r="I650" s="25" t="str">
        <f aca="false">IF(C650="BUY",IF(OR(D650="",G650=""),"",G650/D650),IF(C650="TRIM",IF(OR(D650="",E650=""),"",-E650/D650),""))</f>
        <v/>
      </c>
      <c r="J650" s="24" t="str">
        <f aca="false">IF(A650="","",IF(COUNTIF($A$4:A650,A650)=1,INDEX(Chapters!$K$4:$K$203,MATCH(A650,Chapters!$A$4:$A$203,0))+IF(C650="BUY",N(E650),IF(C650="TRIM",-MIN(INDEX(Chapters!$K$4:$K$203,MATCH(A650,Chapters!$A$4:$A$203,0)),ABS(N(I650))*INDEX(Chapters!$H$4:$H$203,MATCH(A650,Chapters!$A$4:$A$203,0))),0)),J649+IF(C650="BUY",N(E650),IF(C650="TRIM",-MIN(J649,ABS(N(I650))*L649),0))))</f>
        <v/>
      </c>
      <c r="K650" s="25" t="str">
        <f aca="false">IF(A650="","",IF(COUNTIF($A$4:A650,A650)=1,INDEX(Chapters!$G$4:$G$203,MATCH(A650,Chapters!$A$4:$A$203,0))+N(I650),K649+N(I650)))</f>
        <v/>
      </c>
      <c r="L650" s="24" t="n">
        <f aca="false">IF(OR(K650="",K650=0),0,J650/K650)</f>
        <v>0</v>
      </c>
      <c r="M650" s="27"/>
    </row>
    <row r="651" customFormat="false" ht="15" hidden="false" customHeight="true" outlineLevel="0" collapsed="false">
      <c r="A651" s="20"/>
      <c r="B651" s="21"/>
      <c r="C651" s="20"/>
      <c r="D651" s="22"/>
      <c r="E651" s="22"/>
      <c r="F651" s="22"/>
      <c r="G651" s="24" t="str">
        <f aca="false">IF(C651="","",E651-F651)</f>
        <v/>
      </c>
      <c r="H651" s="24" t="str">
        <f aca="false">IF(C651="BUY",-E651,IF(C651="TRIM",G651,""))</f>
        <v/>
      </c>
      <c r="I651" s="25" t="str">
        <f aca="false">IF(C651="BUY",IF(OR(D651="",G651=""),"",G651/D651),IF(C651="TRIM",IF(OR(D651="",E651=""),"",-E651/D651),""))</f>
        <v/>
      </c>
      <c r="J651" s="24" t="str">
        <f aca="false">IF(A651="","",IF(COUNTIF($A$4:A651,A651)=1,INDEX(Chapters!$K$4:$K$203,MATCH(A651,Chapters!$A$4:$A$203,0))+IF(C651="BUY",N(E651),IF(C651="TRIM",-MIN(INDEX(Chapters!$K$4:$K$203,MATCH(A651,Chapters!$A$4:$A$203,0)),ABS(N(I651))*INDEX(Chapters!$H$4:$H$203,MATCH(A651,Chapters!$A$4:$A$203,0))),0)),J650+IF(C651="BUY",N(E651),IF(C651="TRIM",-MIN(J650,ABS(N(I651))*L650),0))))</f>
        <v/>
      </c>
      <c r="K651" s="25" t="str">
        <f aca="false">IF(A651="","",IF(COUNTIF($A$4:A651,A651)=1,INDEX(Chapters!$G$4:$G$203,MATCH(A651,Chapters!$A$4:$A$203,0))+N(I651),K650+N(I651)))</f>
        <v/>
      </c>
      <c r="L651" s="24" t="n">
        <f aca="false">IF(OR(K651="",K651=0),0,J651/K651)</f>
        <v>0</v>
      </c>
      <c r="M651" s="27"/>
    </row>
    <row r="652" customFormat="false" ht="15" hidden="false" customHeight="true" outlineLevel="0" collapsed="false">
      <c r="A652" s="20"/>
      <c r="B652" s="21"/>
      <c r="C652" s="20"/>
      <c r="D652" s="22"/>
      <c r="E652" s="22"/>
      <c r="F652" s="22"/>
      <c r="G652" s="24" t="str">
        <f aca="false">IF(C652="","",E652-F652)</f>
        <v/>
      </c>
      <c r="H652" s="24" t="str">
        <f aca="false">IF(C652="BUY",-E652,IF(C652="TRIM",G652,""))</f>
        <v/>
      </c>
      <c r="I652" s="25" t="str">
        <f aca="false">IF(C652="BUY",IF(OR(D652="",G652=""),"",G652/D652),IF(C652="TRIM",IF(OR(D652="",E652=""),"",-E652/D652),""))</f>
        <v/>
      </c>
      <c r="J652" s="24" t="str">
        <f aca="false">IF(A652="","",IF(COUNTIF($A$4:A652,A652)=1,INDEX(Chapters!$K$4:$K$203,MATCH(A652,Chapters!$A$4:$A$203,0))+IF(C652="BUY",N(E652),IF(C652="TRIM",-MIN(INDEX(Chapters!$K$4:$K$203,MATCH(A652,Chapters!$A$4:$A$203,0)),ABS(N(I652))*INDEX(Chapters!$H$4:$H$203,MATCH(A652,Chapters!$A$4:$A$203,0))),0)),J651+IF(C652="BUY",N(E652),IF(C652="TRIM",-MIN(J651,ABS(N(I652))*L651),0))))</f>
        <v/>
      </c>
      <c r="K652" s="25" t="str">
        <f aca="false">IF(A652="","",IF(COUNTIF($A$4:A652,A652)=1,INDEX(Chapters!$G$4:$G$203,MATCH(A652,Chapters!$A$4:$A$203,0))+N(I652),K651+N(I652)))</f>
        <v/>
      </c>
      <c r="L652" s="24" t="n">
        <f aca="false">IF(OR(K652="",K652=0),0,J652/K652)</f>
        <v>0</v>
      </c>
      <c r="M652" s="27"/>
    </row>
    <row r="653" customFormat="false" ht="15" hidden="false" customHeight="true" outlineLevel="0" collapsed="false">
      <c r="A653" s="20"/>
      <c r="B653" s="21"/>
      <c r="C653" s="20"/>
      <c r="D653" s="22"/>
      <c r="E653" s="22"/>
      <c r="F653" s="22"/>
      <c r="G653" s="24" t="str">
        <f aca="false">IF(C653="","",E653-F653)</f>
        <v/>
      </c>
      <c r="H653" s="24" t="str">
        <f aca="false">IF(C653="BUY",-E653,IF(C653="TRIM",G653,""))</f>
        <v/>
      </c>
      <c r="I653" s="25" t="str">
        <f aca="false">IF(C653="BUY",IF(OR(D653="",G653=""),"",G653/D653),IF(C653="TRIM",IF(OR(D653="",E653=""),"",-E653/D653),""))</f>
        <v/>
      </c>
      <c r="J653" s="24" t="str">
        <f aca="false">IF(A653="","",IF(COUNTIF($A$4:A653,A653)=1,INDEX(Chapters!$K$4:$K$203,MATCH(A653,Chapters!$A$4:$A$203,0))+IF(C653="BUY",N(E653),IF(C653="TRIM",-MIN(INDEX(Chapters!$K$4:$K$203,MATCH(A653,Chapters!$A$4:$A$203,0)),ABS(N(I653))*INDEX(Chapters!$H$4:$H$203,MATCH(A653,Chapters!$A$4:$A$203,0))),0)),J652+IF(C653="BUY",N(E653),IF(C653="TRIM",-MIN(J652,ABS(N(I653))*L652),0))))</f>
        <v/>
      </c>
      <c r="K653" s="25" t="str">
        <f aca="false">IF(A653="","",IF(COUNTIF($A$4:A653,A653)=1,INDEX(Chapters!$G$4:$G$203,MATCH(A653,Chapters!$A$4:$A$203,0))+N(I653),K652+N(I653)))</f>
        <v/>
      </c>
      <c r="L653" s="24" t="n">
        <f aca="false">IF(OR(K653="",K653=0),0,J653/K653)</f>
        <v>0</v>
      </c>
      <c r="M653" s="27"/>
    </row>
    <row r="654" customFormat="false" ht="15" hidden="false" customHeight="true" outlineLevel="0" collapsed="false">
      <c r="A654" s="20"/>
      <c r="B654" s="21"/>
      <c r="C654" s="20"/>
      <c r="D654" s="22"/>
      <c r="E654" s="22"/>
      <c r="F654" s="22"/>
      <c r="G654" s="24" t="str">
        <f aca="false">IF(C654="","",E654-F654)</f>
        <v/>
      </c>
      <c r="H654" s="24" t="str">
        <f aca="false">IF(C654="BUY",-E654,IF(C654="TRIM",G654,""))</f>
        <v/>
      </c>
      <c r="I654" s="25" t="str">
        <f aca="false">IF(C654="BUY",IF(OR(D654="",G654=""),"",G654/D654),IF(C654="TRIM",IF(OR(D654="",E654=""),"",-E654/D654),""))</f>
        <v/>
      </c>
      <c r="J654" s="24" t="str">
        <f aca="false">IF(A654="","",IF(COUNTIF($A$4:A654,A654)=1,INDEX(Chapters!$K$4:$K$203,MATCH(A654,Chapters!$A$4:$A$203,0))+IF(C654="BUY",N(E654),IF(C654="TRIM",-MIN(INDEX(Chapters!$K$4:$K$203,MATCH(A654,Chapters!$A$4:$A$203,0)),ABS(N(I654))*INDEX(Chapters!$H$4:$H$203,MATCH(A654,Chapters!$A$4:$A$203,0))),0)),J653+IF(C654="BUY",N(E654),IF(C654="TRIM",-MIN(J653,ABS(N(I654))*L653),0))))</f>
        <v/>
      </c>
      <c r="K654" s="25" t="str">
        <f aca="false">IF(A654="","",IF(COUNTIF($A$4:A654,A654)=1,INDEX(Chapters!$G$4:$G$203,MATCH(A654,Chapters!$A$4:$A$203,0))+N(I654),K653+N(I654)))</f>
        <v/>
      </c>
      <c r="L654" s="24" t="n">
        <f aca="false">IF(OR(K654="",K654=0),0,J654/K654)</f>
        <v>0</v>
      </c>
      <c r="M654" s="27"/>
    </row>
    <row r="655" customFormat="false" ht="15" hidden="false" customHeight="true" outlineLevel="0" collapsed="false">
      <c r="A655" s="20"/>
      <c r="B655" s="21"/>
      <c r="C655" s="20"/>
      <c r="D655" s="22"/>
      <c r="E655" s="22"/>
      <c r="F655" s="22"/>
      <c r="G655" s="24" t="str">
        <f aca="false">IF(C655="","",E655-F655)</f>
        <v/>
      </c>
      <c r="H655" s="24" t="str">
        <f aca="false">IF(C655="BUY",-E655,IF(C655="TRIM",G655,""))</f>
        <v/>
      </c>
      <c r="I655" s="25" t="str">
        <f aca="false">IF(C655="BUY",IF(OR(D655="",G655=""),"",G655/D655),IF(C655="TRIM",IF(OR(D655="",E655=""),"",-E655/D655),""))</f>
        <v/>
      </c>
      <c r="J655" s="24" t="str">
        <f aca="false">IF(A655="","",IF(COUNTIF($A$4:A655,A655)=1,INDEX(Chapters!$K$4:$K$203,MATCH(A655,Chapters!$A$4:$A$203,0))+IF(C655="BUY",N(E655),IF(C655="TRIM",-MIN(INDEX(Chapters!$K$4:$K$203,MATCH(A655,Chapters!$A$4:$A$203,0)),ABS(N(I655))*INDEX(Chapters!$H$4:$H$203,MATCH(A655,Chapters!$A$4:$A$203,0))),0)),J654+IF(C655="BUY",N(E655),IF(C655="TRIM",-MIN(J654,ABS(N(I655))*L654),0))))</f>
        <v/>
      </c>
      <c r="K655" s="25" t="str">
        <f aca="false">IF(A655="","",IF(COUNTIF($A$4:A655,A655)=1,INDEX(Chapters!$G$4:$G$203,MATCH(A655,Chapters!$A$4:$A$203,0))+N(I655),K654+N(I655)))</f>
        <v/>
      </c>
      <c r="L655" s="24" t="n">
        <f aca="false">IF(OR(K655="",K655=0),0,J655/K655)</f>
        <v>0</v>
      </c>
      <c r="M655" s="27"/>
    </row>
    <row r="656" customFormat="false" ht="15" hidden="false" customHeight="true" outlineLevel="0" collapsed="false">
      <c r="A656" s="20"/>
      <c r="B656" s="21"/>
      <c r="C656" s="20"/>
      <c r="D656" s="22"/>
      <c r="E656" s="22"/>
      <c r="F656" s="22"/>
      <c r="G656" s="24" t="str">
        <f aca="false">IF(C656="","",E656-F656)</f>
        <v/>
      </c>
      <c r="H656" s="24" t="str">
        <f aca="false">IF(C656="BUY",-E656,IF(C656="TRIM",G656,""))</f>
        <v/>
      </c>
      <c r="I656" s="25" t="str">
        <f aca="false">IF(C656="BUY",IF(OR(D656="",G656=""),"",G656/D656),IF(C656="TRIM",IF(OR(D656="",E656=""),"",-E656/D656),""))</f>
        <v/>
      </c>
      <c r="J656" s="24" t="str">
        <f aca="false">IF(A656="","",IF(COUNTIF($A$4:A656,A656)=1,INDEX(Chapters!$K$4:$K$203,MATCH(A656,Chapters!$A$4:$A$203,0))+IF(C656="BUY",N(E656),IF(C656="TRIM",-MIN(INDEX(Chapters!$K$4:$K$203,MATCH(A656,Chapters!$A$4:$A$203,0)),ABS(N(I656))*INDEX(Chapters!$H$4:$H$203,MATCH(A656,Chapters!$A$4:$A$203,0))),0)),J655+IF(C656="BUY",N(E656),IF(C656="TRIM",-MIN(J655,ABS(N(I656))*L655),0))))</f>
        <v/>
      </c>
      <c r="K656" s="25" t="str">
        <f aca="false">IF(A656="","",IF(COUNTIF($A$4:A656,A656)=1,INDEX(Chapters!$G$4:$G$203,MATCH(A656,Chapters!$A$4:$A$203,0))+N(I656),K655+N(I656)))</f>
        <v/>
      </c>
      <c r="L656" s="24" t="n">
        <f aca="false">IF(OR(K656="",K656=0),0,J656/K656)</f>
        <v>0</v>
      </c>
      <c r="M656" s="27"/>
    </row>
    <row r="657" customFormat="false" ht="15" hidden="false" customHeight="true" outlineLevel="0" collapsed="false">
      <c r="A657" s="20"/>
      <c r="B657" s="21"/>
      <c r="C657" s="20"/>
      <c r="D657" s="22"/>
      <c r="E657" s="22"/>
      <c r="F657" s="22"/>
      <c r="G657" s="24" t="str">
        <f aca="false">IF(C657="","",E657-F657)</f>
        <v/>
      </c>
      <c r="H657" s="24" t="str">
        <f aca="false">IF(C657="BUY",-E657,IF(C657="TRIM",G657,""))</f>
        <v/>
      </c>
      <c r="I657" s="25" t="str">
        <f aca="false">IF(C657="BUY",IF(OR(D657="",G657=""),"",G657/D657),IF(C657="TRIM",IF(OR(D657="",E657=""),"",-E657/D657),""))</f>
        <v/>
      </c>
      <c r="J657" s="24" t="str">
        <f aca="false">IF(A657="","",IF(COUNTIF($A$4:A657,A657)=1,INDEX(Chapters!$K$4:$K$203,MATCH(A657,Chapters!$A$4:$A$203,0))+IF(C657="BUY",N(E657),IF(C657="TRIM",-MIN(INDEX(Chapters!$K$4:$K$203,MATCH(A657,Chapters!$A$4:$A$203,0)),ABS(N(I657))*INDEX(Chapters!$H$4:$H$203,MATCH(A657,Chapters!$A$4:$A$203,0))),0)),J656+IF(C657="BUY",N(E657),IF(C657="TRIM",-MIN(J656,ABS(N(I657))*L656),0))))</f>
        <v/>
      </c>
      <c r="K657" s="25" t="str">
        <f aca="false">IF(A657="","",IF(COUNTIF($A$4:A657,A657)=1,INDEX(Chapters!$G$4:$G$203,MATCH(A657,Chapters!$A$4:$A$203,0))+N(I657),K656+N(I657)))</f>
        <v/>
      </c>
      <c r="L657" s="24" t="n">
        <f aca="false">IF(OR(K657="",K657=0),0,J657/K657)</f>
        <v>0</v>
      </c>
      <c r="M657" s="27"/>
    </row>
    <row r="658" customFormat="false" ht="15" hidden="false" customHeight="true" outlineLevel="0" collapsed="false">
      <c r="A658" s="20"/>
      <c r="B658" s="21"/>
      <c r="C658" s="20"/>
      <c r="D658" s="22"/>
      <c r="E658" s="22"/>
      <c r="F658" s="22"/>
      <c r="G658" s="24" t="str">
        <f aca="false">IF(C658="","",E658-F658)</f>
        <v/>
      </c>
      <c r="H658" s="24" t="str">
        <f aca="false">IF(C658="BUY",-E658,IF(C658="TRIM",G658,""))</f>
        <v/>
      </c>
      <c r="I658" s="25" t="str">
        <f aca="false">IF(C658="BUY",IF(OR(D658="",G658=""),"",G658/D658),IF(C658="TRIM",IF(OR(D658="",E658=""),"",-E658/D658),""))</f>
        <v/>
      </c>
      <c r="J658" s="24" t="str">
        <f aca="false">IF(A658="","",IF(COUNTIF($A$4:A658,A658)=1,INDEX(Chapters!$K$4:$K$203,MATCH(A658,Chapters!$A$4:$A$203,0))+IF(C658="BUY",N(E658),IF(C658="TRIM",-MIN(INDEX(Chapters!$K$4:$K$203,MATCH(A658,Chapters!$A$4:$A$203,0)),ABS(N(I658))*INDEX(Chapters!$H$4:$H$203,MATCH(A658,Chapters!$A$4:$A$203,0))),0)),J657+IF(C658="BUY",N(E658),IF(C658="TRIM",-MIN(J657,ABS(N(I658))*L657),0))))</f>
        <v/>
      </c>
      <c r="K658" s="25" t="str">
        <f aca="false">IF(A658="","",IF(COUNTIF($A$4:A658,A658)=1,INDEX(Chapters!$G$4:$G$203,MATCH(A658,Chapters!$A$4:$A$203,0))+N(I658),K657+N(I658)))</f>
        <v/>
      </c>
      <c r="L658" s="24" t="n">
        <f aca="false">IF(OR(K658="",K658=0),0,J658/K658)</f>
        <v>0</v>
      </c>
      <c r="M658" s="27"/>
    </row>
    <row r="659" customFormat="false" ht="15" hidden="false" customHeight="true" outlineLevel="0" collapsed="false">
      <c r="A659" s="20"/>
      <c r="B659" s="21"/>
      <c r="C659" s="20"/>
      <c r="D659" s="22"/>
      <c r="E659" s="22"/>
      <c r="F659" s="22"/>
      <c r="G659" s="24" t="str">
        <f aca="false">IF(C659="","",E659-F659)</f>
        <v/>
      </c>
      <c r="H659" s="24" t="str">
        <f aca="false">IF(C659="BUY",-E659,IF(C659="TRIM",G659,""))</f>
        <v/>
      </c>
      <c r="I659" s="25" t="str">
        <f aca="false">IF(C659="BUY",IF(OR(D659="",G659=""),"",G659/D659),IF(C659="TRIM",IF(OR(D659="",E659=""),"",-E659/D659),""))</f>
        <v/>
      </c>
      <c r="J659" s="24" t="str">
        <f aca="false">IF(A659="","",IF(COUNTIF($A$4:A659,A659)=1,INDEX(Chapters!$K$4:$K$203,MATCH(A659,Chapters!$A$4:$A$203,0))+IF(C659="BUY",N(E659),IF(C659="TRIM",-MIN(INDEX(Chapters!$K$4:$K$203,MATCH(A659,Chapters!$A$4:$A$203,0)),ABS(N(I659))*INDEX(Chapters!$H$4:$H$203,MATCH(A659,Chapters!$A$4:$A$203,0))),0)),J658+IF(C659="BUY",N(E659),IF(C659="TRIM",-MIN(J658,ABS(N(I659))*L658),0))))</f>
        <v/>
      </c>
      <c r="K659" s="25" t="str">
        <f aca="false">IF(A659="","",IF(COUNTIF($A$4:A659,A659)=1,INDEX(Chapters!$G$4:$G$203,MATCH(A659,Chapters!$A$4:$A$203,0))+N(I659),K658+N(I659)))</f>
        <v/>
      </c>
      <c r="L659" s="24" t="n">
        <f aca="false">IF(OR(K659="",K659=0),0,J659/K659)</f>
        <v>0</v>
      </c>
      <c r="M659" s="27"/>
    </row>
    <row r="660" customFormat="false" ht="15" hidden="false" customHeight="true" outlineLevel="0" collapsed="false">
      <c r="A660" s="20"/>
      <c r="B660" s="21"/>
      <c r="C660" s="20"/>
      <c r="D660" s="22"/>
      <c r="E660" s="22"/>
      <c r="F660" s="22"/>
      <c r="G660" s="24" t="str">
        <f aca="false">IF(C660="","",E660-F660)</f>
        <v/>
      </c>
      <c r="H660" s="24" t="str">
        <f aca="false">IF(C660="BUY",-E660,IF(C660="TRIM",G660,""))</f>
        <v/>
      </c>
      <c r="I660" s="25" t="str">
        <f aca="false">IF(C660="BUY",IF(OR(D660="",G660=""),"",G660/D660),IF(C660="TRIM",IF(OR(D660="",E660=""),"",-E660/D660),""))</f>
        <v/>
      </c>
      <c r="J660" s="24" t="str">
        <f aca="false">IF(A660="","",IF(COUNTIF($A$4:A660,A660)=1,INDEX(Chapters!$K$4:$K$203,MATCH(A660,Chapters!$A$4:$A$203,0))+IF(C660="BUY",N(E660),IF(C660="TRIM",-MIN(INDEX(Chapters!$K$4:$K$203,MATCH(A660,Chapters!$A$4:$A$203,0)),ABS(N(I660))*INDEX(Chapters!$H$4:$H$203,MATCH(A660,Chapters!$A$4:$A$203,0))),0)),J659+IF(C660="BUY",N(E660),IF(C660="TRIM",-MIN(J659,ABS(N(I660))*L659),0))))</f>
        <v/>
      </c>
      <c r="K660" s="25" t="str">
        <f aca="false">IF(A660="","",IF(COUNTIF($A$4:A660,A660)=1,INDEX(Chapters!$G$4:$G$203,MATCH(A660,Chapters!$A$4:$A$203,0))+N(I660),K659+N(I660)))</f>
        <v/>
      </c>
      <c r="L660" s="24" t="n">
        <f aca="false">IF(OR(K660="",K660=0),0,J660/K660)</f>
        <v>0</v>
      </c>
      <c r="M660" s="27"/>
    </row>
    <row r="661" customFormat="false" ht="15" hidden="false" customHeight="true" outlineLevel="0" collapsed="false">
      <c r="A661" s="20"/>
      <c r="B661" s="21"/>
      <c r="C661" s="20"/>
      <c r="D661" s="22"/>
      <c r="E661" s="22"/>
      <c r="F661" s="22"/>
      <c r="G661" s="24" t="str">
        <f aca="false">IF(C661="","",E661-F661)</f>
        <v/>
      </c>
      <c r="H661" s="24" t="str">
        <f aca="false">IF(C661="BUY",-E661,IF(C661="TRIM",G661,""))</f>
        <v/>
      </c>
      <c r="I661" s="25" t="str">
        <f aca="false">IF(C661="BUY",IF(OR(D661="",G661=""),"",G661/D661),IF(C661="TRIM",IF(OR(D661="",E661=""),"",-E661/D661),""))</f>
        <v/>
      </c>
      <c r="J661" s="24" t="str">
        <f aca="false">IF(A661="","",IF(COUNTIF($A$4:A661,A661)=1,INDEX(Chapters!$K$4:$K$203,MATCH(A661,Chapters!$A$4:$A$203,0))+IF(C661="BUY",N(E661),IF(C661="TRIM",-MIN(INDEX(Chapters!$K$4:$K$203,MATCH(A661,Chapters!$A$4:$A$203,0)),ABS(N(I661))*INDEX(Chapters!$H$4:$H$203,MATCH(A661,Chapters!$A$4:$A$203,0))),0)),J660+IF(C661="BUY",N(E661),IF(C661="TRIM",-MIN(J660,ABS(N(I661))*L660),0))))</f>
        <v/>
      </c>
      <c r="K661" s="25" t="str">
        <f aca="false">IF(A661="","",IF(COUNTIF($A$4:A661,A661)=1,INDEX(Chapters!$G$4:$G$203,MATCH(A661,Chapters!$A$4:$A$203,0))+N(I661),K660+N(I661)))</f>
        <v/>
      </c>
      <c r="L661" s="24" t="n">
        <f aca="false">IF(OR(K661="",K661=0),0,J661/K661)</f>
        <v>0</v>
      </c>
      <c r="M661" s="27"/>
    </row>
    <row r="662" customFormat="false" ht="15" hidden="false" customHeight="true" outlineLevel="0" collapsed="false">
      <c r="A662" s="20"/>
      <c r="B662" s="21"/>
      <c r="C662" s="20"/>
      <c r="D662" s="22"/>
      <c r="E662" s="22"/>
      <c r="F662" s="22"/>
      <c r="G662" s="24" t="str">
        <f aca="false">IF(C662="","",E662-F662)</f>
        <v/>
      </c>
      <c r="H662" s="24" t="str">
        <f aca="false">IF(C662="BUY",-E662,IF(C662="TRIM",G662,""))</f>
        <v/>
      </c>
      <c r="I662" s="25" t="str">
        <f aca="false">IF(C662="BUY",IF(OR(D662="",G662=""),"",G662/D662),IF(C662="TRIM",IF(OR(D662="",E662=""),"",-E662/D662),""))</f>
        <v/>
      </c>
      <c r="J662" s="24" t="str">
        <f aca="false">IF(A662="","",IF(COUNTIF($A$4:A662,A662)=1,INDEX(Chapters!$K$4:$K$203,MATCH(A662,Chapters!$A$4:$A$203,0))+IF(C662="BUY",N(E662),IF(C662="TRIM",-MIN(INDEX(Chapters!$K$4:$K$203,MATCH(A662,Chapters!$A$4:$A$203,0)),ABS(N(I662))*INDEX(Chapters!$H$4:$H$203,MATCH(A662,Chapters!$A$4:$A$203,0))),0)),J661+IF(C662="BUY",N(E662),IF(C662="TRIM",-MIN(J661,ABS(N(I662))*L661),0))))</f>
        <v/>
      </c>
      <c r="K662" s="25" t="str">
        <f aca="false">IF(A662="","",IF(COUNTIF($A$4:A662,A662)=1,INDEX(Chapters!$G$4:$G$203,MATCH(A662,Chapters!$A$4:$A$203,0))+N(I662),K661+N(I662)))</f>
        <v/>
      </c>
      <c r="L662" s="24" t="n">
        <f aca="false">IF(OR(K662="",K662=0),0,J662/K662)</f>
        <v>0</v>
      </c>
      <c r="M662" s="27"/>
    </row>
    <row r="663" customFormat="false" ht="15" hidden="false" customHeight="true" outlineLevel="0" collapsed="false">
      <c r="A663" s="20"/>
      <c r="B663" s="21"/>
      <c r="C663" s="20"/>
      <c r="D663" s="22"/>
      <c r="E663" s="22"/>
      <c r="F663" s="22"/>
      <c r="G663" s="24" t="str">
        <f aca="false">IF(C663="","",E663-F663)</f>
        <v/>
      </c>
      <c r="H663" s="24" t="str">
        <f aca="false">IF(C663="BUY",-E663,IF(C663="TRIM",G663,""))</f>
        <v/>
      </c>
      <c r="I663" s="25" t="str">
        <f aca="false">IF(C663="BUY",IF(OR(D663="",G663=""),"",G663/D663),IF(C663="TRIM",IF(OR(D663="",E663=""),"",-E663/D663),""))</f>
        <v/>
      </c>
      <c r="J663" s="24" t="str">
        <f aca="false">IF(A663="","",IF(COUNTIF($A$4:A663,A663)=1,INDEX(Chapters!$K$4:$K$203,MATCH(A663,Chapters!$A$4:$A$203,0))+IF(C663="BUY",N(E663),IF(C663="TRIM",-MIN(INDEX(Chapters!$K$4:$K$203,MATCH(A663,Chapters!$A$4:$A$203,0)),ABS(N(I663))*INDEX(Chapters!$H$4:$H$203,MATCH(A663,Chapters!$A$4:$A$203,0))),0)),J662+IF(C663="BUY",N(E663),IF(C663="TRIM",-MIN(J662,ABS(N(I663))*L662),0))))</f>
        <v/>
      </c>
      <c r="K663" s="25" t="str">
        <f aca="false">IF(A663="","",IF(COUNTIF($A$4:A663,A663)=1,INDEX(Chapters!$G$4:$G$203,MATCH(A663,Chapters!$A$4:$A$203,0))+N(I663),K662+N(I663)))</f>
        <v/>
      </c>
      <c r="L663" s="24" t="n">
        <f aca="false">IF(OR(K663="",K663=0),0,J663/K663)</f>
        <v>0</v>
      </c>
      <c r="M663" s="27"/>
    </row>
    <row r="664" customFormat="false" ht="15" hidden="false" customHeight="true" outlineLevel="0" collapsed="false">
      <c r="A664" s="20"/>
      <c r="B664" s="21"/>
      <c r="C664" s="20"/>
      <c r="D664" s="22"/>
      <c r="E664" s="22"/>
      <c r="F664" s="22"/>
      <c r="G664" s="24" t="str">
        <f aca="false">IF(C664="","",E664-F664)</f>
        <v/>
      </c>
      <c r="H664" s="24" t="str">
        <f aca="false">IF(C664="BUY",-E664,IF(C664="TRIM",G664,""))</f>
        <v/>
      </c>
      <c r="I664" s="25" t="str">
        <f aca="false">IF(C664="BUY",IF(OR(D664="",G664=""),"",G664/D664),IF(C664="TRIM",IF(OR(D664="",E664=""),"",-E664/D664),""))</f>
        <v/>
      </c>
      <c r="J664" s="24" t="str">
        <f aca="false">IF(A664="","",IF(COUNTIF($A$4:A664,A664)=1,INDEX(Chapters!$K$4:$K$203,MATCH(A664,Chapters!$A$4:$A$203,0))+IF(C664="BUY",N(E664),IF(C664="TRIM",-MIN(INDEX(Chapters!$K$4:$K$203,MATCH(A664,Chapters!$A$4:$A$203,0)),ABS(N(I664))*INDEX(Chapters!$H$4:$H$203,MATCH(A664,Chapters!$A$4:$A$203,0))),0)),J663+IF(C664="BUY",N(E664),IF(C664="TRIM",-MIN(J663,ABS(N(I664))*L663),0))))</f>
        <v/>
      </c>
      <c r="K664" s="25" t="str">
        <f aca="false">IF(A664="","",IF(COUNTIF($A$4:A664,A664)=1,INDEX(Chapters!$G$4:$G$203,MATCH(A664,Chapters!$A$4:$A$203,0))+N(I664),K663+N(I664)))</f>
        <v/>
      </c>
      <c r="L664" s="24" t="n">
        <f aca="false">IF(OR(K664="",K664=0),0,J664/K664)</f>
        <v>0</v>
      </c>
      <c r="M664" s="27"/>
    </row>
    <row r="665" customFormat="false" ht="15" hidden="false" customHeight="true" outlineLevel="0" collapsed="false">
      <c r="A665" s="20"/>
      <c r="B665" s="21"/>
      <c r="C665" s="20"/>
      <c r="D665" s="22"/>
      <c r="E665" s="22"/>
      <c r="F665" s="22"/>
      <c r="G665" s="24" t="str">
        <f aca="false">IF(C665="","",E665-F665)</f>
        <v/>
      </c>
      <c r="H665" s="24" t="str">
        <f aca="false">IF(C665="BUY",-E665,IF(C665="TRIM",G665,""))</f>
        <v/>
      </c>
      <c r="I665" s="25" t="str">
        <f aca="false">IF(C665="BUY",IF(OR(D665="",G665=""),"",G665/D665),IF(C665="TRIM",IF(OR(D665="",E665=""),"",-E665/D665),""))</f>
        <v/>
      </c>
      <c r="J665" s="24" t="str">
        <f aca="false">IF(A665="","",IF(COUNTIF($A$4:A665,A665)=1,INDEX(Chapters!$K$4:$K$203,MATCH(A665,Chapters!$A$4:$A$203,0))+IF(C665="BUY",N(E665),IF(C665="TRIM",-MIN(INDEX(Chapters!$K$4:$K$203,MATCH(A665,Chapters!$A$4:$A$203,0)),ABS(N(I665))*INDEX(Chapters!$H$4:$H$203,MATCH(A665,Chapters!$A$4:$A$203,0))),0)),J664+IF(C665="BUY",N(E665),IF(C665="TRIM",-MIN(J664,ABS(N(I665))*L664),0))))</f>
        <v/>
      </c>
      <c r="K665" s="25" t="str">
        <f aca="false">IF(A665="","",IF(COUNTIF($A$4:A665,A665)=1,INDEX(Chapters!$G$4:$G$203,MATCH(A665,Chapters!$A$4:$A$203,0))+N(I665),K664+N(I665)))</f>
        <v/>
      </c>
      <c r="L665" s="24" t="n">
        <f aca="false">IF(OR(K665="",K665=0),0,J665/K665)</f>
        <v>0</v>
      </c>
      <c r="M665" s="27"/>
    </row>
    <row r="666" customFormat="false" ht="15" hidden="false" customHeight="true" outlineLevel="0" collapsed="false">
      <c r="A666" s="20"/>
      <c r="B666" s="21"/>
      <c r="C666" s="20"/>
      <c r="D666" s="22"/>
      <c r="E666" s="22"/>
      <c r="F666" s="22"/>
      <c r="G666" s="24" t="str">
        <f aca="false">IF(C666="","",E666-F666)</f>
        <v/>
      </c>
      <c r="H666" s="24" t="str">
        <f aca="false">IF(C666="BUY",-E666,IF(C666="TRIM",G666,""))</f>
        <v/>
      </c>
      <c r="I666" s="25" t="str">
        <f aca="false">IF(C666="BUY",IF(OR(D666="",G666=""),"",G666/D666),IF(C666="TRIM",IF(OR(D666="",E666=""),"",-E666/D666),""))</f>
        <v/>
      </c>
      <c r="J666" s="24" t="str">
        <f aca="false">IF(A666="","",IF(COUNTIF($A$4:A666,A666)=1,INDEX(Chapters!$K$4:$K$203,MATCH(A666,Chapters!$A$4:$A$203,0))+IF(C666="BUY",N(E666),IF(C666="TRIM",-MIN(INDEX(Chapters!$K$4:$K$203,MATCH(A666,Chapters!$A$4:$A$203,0)),ABS(N(I666))*INDEX(Chapters!$H$4:$H$203,MATCH(A666,Chapters!$A$4:$A$203,0))),0)),J665+IF(C666="BUY",N(E666),IF(C666="TRIM",-MIN(J665,ABS(N(I666))*L665),0))))</f>
        <v/>
      </c>
      <c r="K666" s="25" t="str">
        <f aca="false">IF(A666="","",IF(COUNTIF($A$4:A666,A666)=1,INDEX(Chapters!$G$4:$G$203,MATCH(A666,Chapters!$A$4:$A$203,0))+N(I666),K665+N(I666)))</f>
        <v/>
      </c>
      <c r="L666" s="24" t="n">
        <f aca="false">IF(OR(K666="",K666=0),0,J666/K666)</f>
        <v>0</v>
      </c>
      <c r="M666" s="27"/>
    </row>
    <row r="667" customFormat="false" ht="15" hidden="false" customHeight="true" outlineLevel="0" collapsed="false">
      <c r="A667" s="20"/>
      <c r="B667" s="21"/>
      <c r="C667" s="20"/>
      <c r="D667" s="22"/>
      <c r="E667" s="22"/>
      <c r="F667" s="22"/>
      <c r="G667" s="24" t="str">
        <f aca="false">IF(C667="","",E667-F667)</f>
        <v/>
      </c>
      <c r="H667" s="24" t="str">
        <f aca="false">IF(C667="BUY",-E667,IF(C667="TRIM",G667,""))</f>
        <v/>
      </c>
      <c r="I667" s="25" t="str">
        <f aca="false">IF(C667="BUY",IF(OR(D667="",G667=""),"",G667/D667),IF(C667="TRIM",IF(OR(D667="",E667=""),"",-E667/D667),""))</f>
        <v/>
      </c>
      <c r="J667" s="24" t="str">
        <f aca="false">IF(A667="","",IF(COUNTIF($A$4:A667,A667)=1,INDEX(Chapters!$K$4:$K$203,MATCH(A667,Chapters!$A$4:$A$203,0))+IF(C667="BUY",N(E667),IF(C667="TRIM",-MIN(INDEX(Chapters!$K$4:$K$203,MATCH(A667,Chapters!$A$4:$A$203,0)),ABS(N(I667))*INDEX(Chapters!$H$4:$H$203,MATCH(A667,Chapters!$A$4:$A$203,0))),0)),J666+IF(C667="BUY",N(E667),IF(C667="TRIM",-MIN(J666,ABS(N(I667))*L666),0))))</f>
        <v/>
      </c>
      <c r="K667" s="25" t="str">
        <f aca="false">IF(A667="","",IF(COUNTIF($A$4:A667,A667)=1,INDEX(Chapters!$G$4:$G$203,MATCH(A667,Chapters!$A$4:$A$203,0))+N(I667),K666+N(I667)))</f>
        <v/>
      </c>
      <c r="L667" s="24" t="n">
        <f aca="false">IF(OR(K667="",K667=0),0,J667/K667)</f>
        <v>0</v>
      </c>
      <c r="M667" s="27"/>
    </row>
    <row r="668" customFormat="false" ht="15" hidden="false" customHeight="true" outlineLevel="0" collapsed="false">
      <c r="A668" s="20"/>
      <c r="B668" s="21"/>
      <c r="C668" s="20"/>
      <c r="D668" s="22"/>
      <c r="E668" s="22"/>
      <c r="F668" s="22"/>
      <c r="G668" s="24" t="str">
        <f aca="false">IF(C668="","",E668-F668)</f>
        <v/>
      </c>
      <c r="H668" s="24" t="str">
        <f aca="false">IF(C668="BUY",-E668,IF(C668="TRIM",G668,""))</f>
        <v/>
      </c>
      <c r="I668" s="25" t="str">
        <f aca="false">IF(C668="BUY",IF(OR(D668="",G668=""),"",G668/D668),IF(C668="TRIM",IF(OR(D668="",E668=""),"",-E668/D668),""))</f>
        <v/>
      </c>
      <c r="J668" s="24" t="str">
        <f aca="false">IF(A668="","",IF(COUNTIF($A$4:A668,A668)=1,INDEX(Chapters!$K$4:$K$203,MATCH(A668,Chapters!$A$4:$A$203,0))+IF(C668="BUY",N(E668),IF(C668="TRIM",-MIN(INDEX(Chapters!$K$4:$K$203,MATCH(A668,Chapters!$A$4:$A$203,0)),ABS(N(I668))*INDEX(Chapters!$H$4:$H$203,MATCH(A668,Chapters!$A$4:$A$203,0))),0)),J667+IF(C668="BUY",N(E668),IF(C668="TRIM",-MIN(J667,ABS(N(I668))*L667),0))))</f>
        <v/>
      </c>
      <c r="K668" s="25" t="str">
        <f aca="false">IF(A668="","",IF(COUNTIF($A$4:A668,A668)=1,INDEX(Chapters!$G$4:$G$203,MATCH(A668,Chapters!$A$4:$A$203,0))+N(I668),K667+N(I668)))</f>
        <v/>
      </c>
      <c r="L668" s="24" t="n">
        <f aca="false">IF(OR(K668="",K668=0),0,J668/K668)</f>
        <v>0</v>
      </c>
      <c r="M668" s="27"/>
    </row>
    <row r="669" customFormat="false" ht="15" hidden="false" customHeight="true" outlineLevel="0" collapsed="false">
      <c r="A669" s="20"/>
      <c r="B669" s="21"/>
      <c r="C669" s="20"/>
      <c r="D669" s="22"/>
      <c r="E669" s="22"/>
      <c r="F669" s="22"/>
      <c r="G669" s="24" t="str">
        <f aca="false">IF(C669="","",E669-F669)</f>
        <v/>
      </c>
      <c r="H669" s="24" t="str">
        <f aca="false">IF(C669="BUY",-E669,IF(C669="TRIM",G669,""))</f>
        <v/>
      </c>
      <c r="I669" s="25" t="str">
        <f aca="false">IF(C669="BUY",IF(OR(D669="",G669=""),"",G669/D669),IF(C669="TRIM",IF(OR(D669="",E669=""),"",-E669/D669),""))</f>
        <v/>
      </c>
      <c r="J669" s="24" t="str">
        <f aca="false">IF(A669="","",IF(COUNTIF($A$4:A669,A669)=1,INDEX(Chapters!$K$4:$K$203,MATCH(A669,Chapters!$A$4:$A$203,0))+IF(C669="BUY",N(E669),IF(C669="TRIM",-MIN(INDEX(Chapters!$K$4:$K$203,MATCH(A669,Chapters!$A$4:$A$203,0)),ABS(N(I669))*INDEX(Chapters!$H$4:$H$203,MATCH(A669,Chapters!$A$4:$A$203,0))),0)),J668+IF(C669="BUY",N(E669),IF(C669="TRIM",-MIN(J668,ABS(N(I669))*L668),0))))</f>
        <v/>
      </c>
      <c r="K669" s="25" t="str">
        <f aca="false">IF(A669="","",IF(COUNTIF($A$4:A669,A669)=1,INDEX(Chapters!$G$4:$G$203,MATCH(A669,Chapters!$A$4:$A$203,0))+N(I669),K668+N(I669)))</f>
        <v/>
      </c>
      <c r="L669" s="24" t="n">
        <f aca="false">IF(OR(K669="",K669=0),0,J669/K669)</f>
        <v>0</v>
      </c>
      <c r="M669" s="27"/>
    </row>
    <row r="670" customFormat="false" ht="15" hidden="false" customHeight="true" outlineLevel="0" collapsed="false">
      <c r="A670" s="20"/>
      <c r="B670" s="21"/>
      <c r="C670" s="20"/>
      <c r="D670" s="22"/>
      <c r="E670" s="22"/>
      <c r="F670" s="22"/>
      <c r="G670" s="24" t="str">
        <f aca="false">IF(C670="","",E670-F670)</f>
        <v/>
      </c>
      <c r="H670" s="24" t="str">
        <f aca="false">IF(C670="BUY",-E670,IF(C670="TRIM",G670,""))</f>
        <v/>
      </c>
      <c r="I670" s="25" t="str">
        <f aca="false">IF(C670="BUY",IF(OR(D670="",G670=""),"",G670/D670),IF(C670="TRIM",IF(OR(D670="",E670=""),"",-E670/D670),""))</f>
        <v/>
      </c>
      <c r="J670" s="24" t="str">
        <f aca="false">IF(A670="","",IF(COUNTIF($A$4:A670,A670)=1,INDEX(Chapters!$K$4:$K$203,MATCH(A670,Chapters!$A$4:$A$203,0))+IF(C670="BUY",N(E670),IF(C670="TRIM",-MIN(INDEX(Chapters!$K$4:$K$203,MATCH(A670,Chapters!$A$4:$A$203,0)),ABS(N(I670))*INDEX(Chapters!$H$4:$H$203,MATCH(A670,Chapters!$A$4:$A$203,0))),0)),J669+IF(C670="BUY",N(E670),IF(C670="TRIM",-MIN(J669,ABS(N(I670))*L669),0))))</f>
        <v/>
      </c>
      <c r="K670" s="25" t="str">
        <f aca="false">IF(A670="","",IF(COUNTIF($A$4:A670,A670)=1,INDEX(Chapters!$G$4:$G$203,MATCH(A670,Chapters!$A$4:$A$203,0))+N(I670),K669+N(I670)))</f>
        <v/>
      </c>
      <c r="L670" s="24" t="n">
        <f aca="false">IF(OR(K670="",K670=0),0,J670/K670)</f>
        <v>0</v>
      </c>
      <c r="M670" s="27"/>
    </row>
    <row r="671" customFormat="false" ht="15" hidden="false" customHeight="true" outlineLevel="0" collapsed="false">
      <c r="A671" s="20"/>
      <c r="B671" s="21"/>
      <c r="C671" s="20"/>
      <c r="D671" s="22"/>
      <c r="E671" s="22"/>
      <c r="F671" s="22"/>
      <c r="G671" s="24" t="str">
        <f aca="false">IF(C671="","",E671-F671)</f>
        <v/>
      </c>
      <c r="H671" s="24" t="str">
        <f aca="false">IF(C671="BUY",-E671,IF(C671="TRIM",G671,""))</f>
        <v/>
      </c>
      <c r="I671" s="25" t="str">
        <f aca="false">IF(C671="BUY",IF(OR(D671="",G671=""),"",G671/D671),IF(C671="TRIM",IF(OR(D671="",E671=""),"",-E671/D671),""))</f>
        <v/>
      </c>
      <c r="J671" s="24" t="str">
        <f aca="false">IF(A671="","",IF(COUNTIF($A$4:A671,A671)=1,INDEX(Chapters!$K$4:$K$203,MATCH(A671,Chapters!$A$4:$A$203,0))+IF(C671="BUY",N(E671),IF(C671="TRIM",-MIN(INDEX(Chapters!$K$4:$K$203,MATCH(A671,Chapters!$A$4:$A$203,0)),ABS(N(I671))*INDEX(Chapters!$H$4:$H$203,MATCH(A671,Chapters!$A$4:$A$203,0))),0)),J670+IF(C671="BUY",N(E671),IF(C671="TRIM",-MIN(J670,ABS(N(I671))*L670),0))))</f>
        <v/>
      </c>
      <c r="K671" s="25" t="str">
        <f aca="false">IF(A671="","",IF(COUNTIF($A$4:A671,A671)=1,INDEX(Chapters!$G$4:$G$203,MATCH(A671,Chapters!$A$4:$A$203,0))+N(I671),K670+N(I671)))</f>
        <v/>
      </c>
      <c r="L671" s="24" t="n">
        <f aca="false">IF(OR(K671="",K671=0),0,J671/K671)</f>
        <v>0</v>
      </c>
      <c r="M671" s="27"/>
    </row>
    <row r="672" customFormat="false" ht="15" hidden="false" customHeight="true" outlineLevel="0" collapsed="false">
      <c r="A672" s="20"/>
      <c r="B672" s="21"/>
      <c r="C672" s="20"/>
      <c r="D672" s="22"/>
      <c r="E672" s="22"/>
      <c r="F672" s="22"/>
      <c r="G672" s="24" t="str">
        <f aca="false">IF(C672="","",E672-F672)</f>
        <v/>
      </c>
      <c r="H672" s="24" t="str">
        <f aca="false">IF(C672="BUY",-E672,IF(C672="TRIM",G672,""))</f>
        <v/>
      </c>
      <c r="I672" s="25" t="str">
        <f aca="false">IF(C672="BUY",IF(OR(D672="",G672=""),"",G672/D672),IF(C672="TRIM",IF(OR(D672="",E672=""),"",-E672/D672),""))</f>
        <v/>
      </c>
      <c r="J672" s="24" t="str">
        <f aca="false">IF(A672="","",IF(COUNTIF($A$4:A672,A672)=1,INDEX(Chapters!$K$4:$K$203,MATCH(A672,Chapters!$A$4:$A$203,0))+IF(C672="BUY",N(E672),IF(C672="TRIM",-MIN(INDEX(Chapters!$K$4:$K$203,MATCH(A672,Chapters!$A$4:$A$203,0)),ABS(N(I672))*INDEX(Chapters!$H$4:$H$203,MATCH(A672,Chapters!$A$4:$A$203,0))),0)),J671+IF(C672="BUY",N(E672),IF(C672="TRIM",-MIN(J671,ABS(N(I672))*L671),0))))</f>
        <v/>
      </c>
      <c r="K672" s="25" t="str">
        <f aca="false">IF(A672="","",IF(COUNTIF($A$4:A672,A672)=1,INDEX(Chapters!$G$4:$G$203,MATCH(A672,Chapters!$A$4:$A$203,0))+N(I672),K671+N(I672)))</f>
        <v/>
      </c>
      <c r="L672" s="24" t="n">
        <f aca="false">IF(OR(K672="",K672=0),0,J672/K672)</f>
        <v>0</v>
      </c>
      <c r="M672" s="27"/>
    </row>
    <row r="673" customFormat="false" ht="15" hidden="false" customHeight="true" outlineLevel="0" collapsed="false">
      <c r="A673" s="20"/>
      <c r="B673" s="21"/>
      <c r="C673" s="20"/>
      <c r="D673" s="22"/>
      <c r="E673" s="22"/>
      <c r="F673" s="22"/>
      <c r="G673" s="24" t="str">
        <f aca="false">IF(C673="","",E673-F673)</f>
        <v/>
      </c>
      <c r="H673" s="24" t="str">
        <f aca="false">IF(C673="BUY",-E673,IF(C673="TRIM",G673,""))</f>
        <v/>
      </c>
      <c r="I673" s="25" t="str">
        <f aca="false">IF(C673="BUY",IF(OR(D673="",G673=""),"",G673/D673),IF(C673="TRIM",IF(OR(D673="",E673=""),"",-E673/D673),""))</f>
        <v/>
      </c>
      <c r="J673" s="24" t="str">
        <f aca="false">IF(A673="","",IF(COUNTIF($A$4:A673,A673)=1,INDEX(Chapters!$K$4:$K$203,MATCH(A673,Chapters!$A$4:$A$203,0))+IF(C673="BUY",N(E673),IF(C673="TRIM",-MIN(INDEX(Chapters!$K$4:$K$203,MATCH(A673,Chapters!$A$4:$A$203,0)),ABS(N(I673))*INDEX(Chapters!$H$4:$H$203,MATCH(A673,Chapters!$A$4:$A$203,0))),0)),J672+IF(C673="BUY",N(E673),IF(C673="TRIM",-MIN(J672,ABS(N(I673))*L672),0))))</f>
        <v/>
      </c>
      <c r="K673" s="25" t="str">
        <f aca="false">IF(A673="","",IF(COUNTIF($A$4:A673,A673)=1,INDEX(Chapters!$G$4:$G$203,MATCH(A673,Chapters!$A$4:$A$203,0))+N(I673),K672+N(I673)))</f>
        <v/>
      </c>
      <c r="L673" s="24" t="n">
        <f aca="false">IF(OR(K673="",K673=0),0,J673/K673)</f>
        <v>0</v>
      </c>
      <c r="M673" s="27"/>
    </row>
    <row r="674" customFormat="false" ht="15" hidden="false" customHeight="true" outlineLevel="0" collapsed="false">
      <c r="A674" s="20"/>
      <c r="B674" s="21"/>
      <c r="C674" s="20"/>
      <c r="D674" s="22"/>
      <c r="E674" s="22"/>
      <c r="F674" s="22"/>
      <c r="G674" s="24" t="str">
        <f aca="false">IF(C674="","",E674-F674)</f>
        <v/>
      </c>
      <c r="H674" s="24" t="str">
        <f aca="false">IF(C674="BUY",-E674,IF(C674="TRIM",G674,""))</f>
        <v/>
      </c>
      <c r="I674" s="25" t="str">
        <f aca="false">IF(C674="BUY",IF(OR(D674="",G674=""),"",G674/D674),IF(C674="TRIM",IF(OR(D674="",E674=""),"",-E674/D674),""))</f>
        <v/>
      </c>
      <c r="J674" s="24" t="str">
        <f aca="false">IF(A674="","",IF(COUNTIF($A$4:A674,A674)=1,INDEX(Chapters!$K$4:$K$203,MATCH(A674,Chapters!$A$4:$A$203,0))+IF(C674="BUY",N(E674),IF(C674="TRIM",-MIN(INDEX(Chapters!$K$4:$K$203,MATCH(A674,Chapters!$A$4:$A$203,0)),ABS(N(I674))*INDEX(Chapters!$H$4:$H$203,MATCH(A674,Chapters!$A$4:$A$203,0))),0)),J673+IF(C674="BUY",N(E674),IF(C674="TRIM",-MIN(J673,ABS(N(I674))*L673),0))))</f>
        <v/>
      </c>
      <c r="K674" s="25" t="str">
        <f aca="false">IF(A674="","",IF(COUNTIF($A$4:A674,A674)=1,INDEX(Chapters!$G$4:$G$203,MATCH(A674,Chapters!$A$4:$A$203,0))+N(I674),K673+N(I674)))</f>
        <v/>
      </c>
      <c r="L674" s="24" t="n">
        <f aca="false">IF(OR(K674="",K674=0),0,J674/K674)</f>
        <v>0</v>
      </c>
      <c r="M674" s="27"/>
    </row>
    <row r="675" customFormat="false" ht="15" hidden="false" customHeight="true" outlineLevel="0" collapsed="false">
      <c r="A675" s="20"/>
      <c r="B675" s="21"/>
      <c r="C675" s="20"/>
      <c r="D675" s="22"/>
      <c r="E675" s="22"/>
      <c r="F675" s="22"/>
      <c r="G675" s="24" t="str">
        <f aca="false">IF(C675="","",E675-F675)</f>
        <v/>
      </c>
      <c r="H675" s="24" t="str">
        <f aca="false">IF(C675="BUY",-E675,IF(C675="TRIM",G675,""))</f>
        <v/>
      </c>
      <c r="I675" s="25" t="str">
        <f aca="false">IF(C675="BUY",IF(OR(D675="",G675=""),"",G675/D675),IF(C675="TRIM",IF(OR(D675="",E675=""),"",-E675/D675),""))</f>
        <v/>
      </c>
      <c r="J675" s="24" t="str">
        <f aca="false">IF(A675="","",IF(COUNTIF($A$4:A675,A675)=1,INDEX(Chapters!$K$4:$K$203,MATCH(A675,Chapters!$A$4:$A$203,0))+IF(C675="BUY",N(E675),IF(C675="TRIM",-MIN(INDEX(Chapters!$K$4:$K$203,MATCH(A675,Chapters!$A$4:$A$203,0)),ABS(N(I675))*INDEX(Chapters!$H$4:$H$203,MATCH(A675,Chapters!$A$4:$A$203,0))),0)),J674+IF(C675="BUY",N(E675),IF(C675="TRIM",-MIN(J674,ABS(N(I675))*L674),0))))</f>
        <v/>
      </c>
      <c r="K675" s="25" t="str">
        <f aca="false">IF(A675="","",IF(COUNTIF($A$4:A675,A675)=1,INDEX(Chapters!$G$4:$G$203,MATCH(A675,Chapters!$A$4:$A$203,0))+N(I675),K674+N(I675)))</f>
        <v/>
      </c>
      <c r="L675" s="24" t="n">
        <f aca="false">IF(OR(K675="",K675=0),0,J675/K675)</f>
        <v>0</v>
      </c>
      <c r="M675" s="27"/>
    </row>
    <row r="676" customFormat="false" ht="15" hidden="false" customHeight="true" outlineLevel="0" collapsed="false">
      <c r="A676" s="20"/>
      <c r="B676" s="21"/>
      <c r="C676" s="20"/>
      <c r="D676" s="22"/>
      <c r="E676" s="22"/>
      <c r="F676" s="22"/>
      <c r="G676" s="24" t="str">
        <f aca="false">IF(C676="","",E676-F676)</f>
        <v/>
      </c>
      <c r="H676" s="24" t="str">
        <f aca="false">IF(C676="BUY",-E676,IF(C676="TRIM",G676,""))</f>
        <v/>
      </c>
      <c r="I676" s="25" t="str">
        <f aca="false">IF(C676="BUY",IF(OR(D676="",G676=""),"",G676/D676),IF(C676="TRIM",IF(OR(D676="",E676=""),"",-E676/D676),""))</f>
        <v/>
      </c>
      <c r="J676" s="24" t="str">
        <f aca="false">IF(A676="","",IF(COUNTIF($A$4:A676,A676)=1,INDEX(Chapters!$K$4:$K$203,MATCH(A676,Chapters!$A$4:$A$203,0))+IF(C676="BUY",N(E676),IF(C676="TRIM",-MIN(INDEX(Chapters!$K$4:$K$203,MATCH(A676,Chapters!$A$4:$A$203,0)),ABS(N(I676))*INDEX(Chapters!$H$4:$H$203,MATCH(A676,Chapters!$A$4:$A$203,0))),0)),J675+IF(C676="BUY",N(E676),IF(C676="TRIM",-MIN(J675,ABS(N(I676))*L675),0))))</f>
        <v/>
      </c>
      <c r="K676" s="25" t="str">
        <f aca="false">IF(A676="","",IF(COUNTIF($A$4:A676,A676)=1,INDEX(Chapters!$G$4:$G$203,MATCH(A676,Chapters!$A$4:$A$203,0))+N(I676),K675+N(I676)))</f>
        <v/>
      </c>
      <c r="L676" s="24" t="n">
        <f aca="false">IF(OR(K676="",K676=0),0,J676/K676)</f>
        <v>0</v>
      </c>
      <c r="M676" s="27"/>
    </row>
    <row r="677" customFormat="false" ht="15" hidden="false" customHeight="true" outlineLevel="0" collapsed="false">
      <c r="A677" s="20"/>
      <c r="B677" s="21"/>
      <c r="C677" s="20"/>
      <c r="D677" s="22"/>
      <c r="E677" s="22"/>
      <c r="F677" s="22"/>
      <c r="G677" s="24" t="str">
        <f aca="false">IF(C677="","",E677-F677)</f>
        <v/>
      </c>
      <c r="H677" s="24" t="str">
        <f aca="false">IF(C677="BUY",-E677,IF(C677="TRIM",G677,""))</f>
        <v/>
      </c>
      <c r="I677" s="25" t="str">
        <f aca="false">IF(C677="BUY",IF(OR(D677="",G677=""),"",G677/D677),IF(C677="TRIM",IF(OR(D677="",E677=""),"",-E677/D677),""))</f>
        <v/>
      </c>
      <c r="J677" s="24" t="str">
        <f aca="false">IF(A677="","",IF(COUNTIF($A$4:A677,A677)=1,INDEX(Chapters!$K$4:$K$203,MATCH(A677,Chapters!$A$4:$A$203,0))+IF(C677="BUY",N(E677),IF(C677="TRIM",-MIN(INDEX(Chapters!$K$4:$K$203,MATCH(A677,Chapters!$A$4:$A$203,0)),ABS(N(I677))*INDEX(Chapters!$H$4:$H$203,MATCH(A677,Chapters!$A$4:$A$203,0))),0)),J676+IF(C677="BUY",N(E677),IF(C677="TRIM",-MIN(J676,ABS(N(I677))*L676),0))))</f>
        <v/>
      </c>
      <c r="K677" s="25" t="str">
        <f aca="false">IF(A677="","",IF(COUNTIF($A$4:A677,A677)=1,INDEX(Chapters!$G$4:$G$203,MATCH(A677,Chapters!$A$4:$A$203,0))+N(I677),K676+N(I677)))</f>
        <v/>
      </c>
      <c r="L677" s="24" t="n">
        <f aca="false">IF(OR(K677="",K677=0),0,J677/K677)</f>
        <v>0</v>
      </c>
      <c r="M677" s="27"/>
    </row>
    <row r="678" customFormat="false" ht="15" hidden="false" customHeight="true" outlineLevel="0" collapsed="false">
      <c r="A678" s="20"/>
      <c r="B678" s="21"/>
      <c r="C678" s="20"/>
      <c r="D678" s="22"/>
      <c r="E678" s="22"/>
      <c r="F678" s="22"/>
      <c r="G678" s="24" t="str">
        <f aca="false">IF(C678="","",E678-F678)</f>
        <v/>
      </c>
      <c r="H678" s="24" t="str">
        <f aca="false">IF(C678="BUY",-E678,IF(C678="TRIM",G678,""))</f>
        <v/>
      </c>
      <c r="I678" s="25" t="str">
        <f aca="false">IF(C678="BUY",IF(OR(D678="",G678=""),"",G678/D678),IF(C678="TRIM",IF(OR(D678="",E678=""),"",-E678/D678),""))</f>
        <v/>
      </c>
      <c r="J678" s="24" t="str">
        <f aca="false">IF(A678="","",IF(COUNTIF($A$4:A678,A678)=1,INDEX(Chapters!$K$4:$K$203,MATCH(A678,Chapters!$A$4:$A$203,0))+IF(C678="BUY",N(E678),IF(C678="TRIM",-MIN(INDEX(Chapters!$K$4:$K$203,MATCH(A678,Chapters!$A$4:$A$203,0)),ABS(N(I678))*INDEX(Chapters!$H$4:$H$203,MATCH(A678,Chapters!$A$4:$A$203,0))),0)),J677+IF(C678="BUY",N(E678),IF(C678="TRIM",-MIN(J677,ABS(N(I678))*L677),0))))</f>
        <v/>
      </c>
      <c r="K678" s="25" t="str">
        <f aca="false">IF(A678="","",IF(COUNTIF($A$4:A678,A678)=1,INDEX(Chapters!$G$4:$G$203,MATCH(A678,Chapters!$A$4:$A$203,0))+N(I678),K677+N(I678)))</f>
        <v/>
      </c>
      <c r="L678" s="24" t="n">
        <f aca="false">IF(OR(K678="",K678=0),0,J678/K678)</f>
        <v>0</v>
      </c>
      <c r="M678" s="27"/>
    </row>
    <row r="679" customFormat="false" ht="15" hidden="false" customHeight="true" outlineLevel="0" collapsed="false">
      <c r="A679" s="20"/>
      <c r="B679" s="21"/>
      <c r="C679" s="20"/>
      <c r="D679" s="22"/>
      <c r="E679" s="22"/>
      <c r="F679" s="22"/>
      <c r="G679" s="24" t="str">
        <f aca="false">IF(C679="","",E679-F679)</f>
        <v/>
      </c>
      <c r="H679" s="24" t="str">
        <f aca="false">IF(C679="BUY",-E679,IF(C679="TRIM",G679,""))</f>
        <v/>
      </c>
      <c r="I679" s="25" t="str">
        <f aca="false">IF(C679="BUY",IF(OR(D679="",G679=""),"",G679/D679),IF(C679="TRIM",IF(OR(D679="",E679=""),"",-E679/D679),""))</f>
        <v/>
      </c>
      <c r="J679" s="24" t="str">
        <f aca="false">IF(A679="","",IF(COUNTIF($A$4:A679,A679)=1,INDEX(Chapters!$K$4:$K$203,MATCH(A679,Chapters!$A$4:$A$203,0))+IF(C679="BUY",N(E679),IF(C679="TRIM",-MIN(INDEX(Chapters!$K$4:$K$203,MATCH(A679,Chapters!$A$4:$A$203,0)),ABS(N(I679))*INDEX(Chapters!$H$4:$H$203,MATCH(A679,Chapters!$A$4:$A$203,0))),0)),J678+IF(C679="BUY",N(E679),IF(C679="TRIM",-MIN(J678,ABS(N(I679))*L678),0))))</f>
        <v/>
      </c>
      <c r="K679" s="25" t="str">
        <f aca="false">IF(A679="","",IF(COUNTIF($A$4:A679,A679)=1,INDEX(Chapters!$G$4:$G$203,MATCH(A679,Chapters!$A$4:$A$203,0))+N(I679),K678+N(I679)))</f>
        <v/>
      </c>
      <c r="L679" s="24" t="n">
        <f aca="false">IF(OR(K679="",K679=0),0,J679/K679)</f>
        <v>0</v>
      </c>
      <c r="M679" s="27"/>
    </row>
    <row r="680" customFormat="false" ht="15" hidden="false" customHeight="true" outlineLevel="0" collapsed="false">
      <c r="A680" s="20"/>
      <c r="B680" s="21"/>
      <c r="C680" s="20"/>
      <c r="D680" s="22"/>
      <c r="E680" s="22"/>
      <c r="F680" s="22"/>
      <c r="G680" s="24" t="str">
        <f aca="false">IF(C680="","",E680-F680)</f>
        <v/>
      </c>
      <c r="H680" s="24" t="str">
        <f aca="false">IF(C680="BUY",-E680,IF(C680="TRIM",G680,""))</f>
        <v/>
      </c>
      <c r="I680" s="25" t="str">
        <f aca="false">IF(C680="BUY",IF(OR(D680="",G680=""),"",G680/D680),IF(C680="TRIM",IF(OR(D680="",E680=""),"",-E680/D680),""))</f>
        <v/>
      </c>
      <c r="J680" s="24" t="str">
        <f aca="false">IF(A680="","",IF(COUNTIF($A$4:A680,A680)=1,INDEX(Chapters!$K$4:$K$203,MATCH(A680,Chapters!$A$4:$A$203,0))+IF(C680="BUY",N(E680),IF(C680="TRIM",-MIN(INDEX(Chapters!$K$4:$K$203,MATCH(A680,Chapters!$A$4:$A$203,0)),ABS(N(I680))*INDEX(Chapters!$H$4:$H$203,MATCH(A680,Chapters!$A$4:$A$203,0))),0)),J679+IF(C680="BUY",N(E680),IF(C680="TRIM",-MIN(J679,ABS(N(I680))*L679),0))))</f>
        <v/>
      </c>
      <c r="K680" s="25" t="str">
        <f aca="false">IF(A680="","",IF(COUNTIF($A$4:A680,A680)=1,INDEX(Chapters!$G$4:$G$203,MATCH(A680,Chapters!$A$4:$A$203,0))+N(I680),K679+N(I680)))</f>
        <v/>
      </c>
      <c r="L680" s="24" t="n">
        <f aca="false">IF(OR(K680="",K680=0),0,J680/K680)</f>
        <v>0</v>
      </c>
      <c r="M680" s="27"/>
    </row>
    <row r="681" customFormat="false" ht="15" hidden="false" customHeight="true" outlineLevel="0" collapsed="false">
      <c r="A681" s="20"/>
      <c r="B681" s="21"/>
      <c r="C681" s="20"/>
      <c r="D681" s="22"/>
      <c r="E681" s="22"/>
      <c r="F681" s="22"/>
      <c r="G681" s="24" t="str">
        <f aca="false">IF(C681="","",E681-F681)</f>
        <v/>
      </c>
      <c r="H681" s="24" t="str">
        <f aca="false">IF(C681="BUY",-E681,IF(C681="TRIM",G681,""))</f>
        <v/>
      </c>
      <c r="I681" s="25" t="str">
        <f aca="false">IF(C681="BUY",IF(OR(D681="",G681=""),"",G681/D681),IF(C681="TRIM",IF(OR(D681="",E681=""),"",-E681/D681),""))</f>
        <v/>
      </c>
      <c r="J681" s="24" t="str">
        <f aca="false">IF(A681="","",IF(COUNTIF($A$4:A681,A681)=1,INDEX(Chapters!$K$4:$K$203,MATCH(A681,Chapters!$A$4:$A$203,0))+IF(C681="BUY",N(E681),IF(C681="TRIM",-MIN(INDEX(Chapters!$K$4:$K$203,MATCH(A681,Chapters!$A$4:$A$203,0)),ABS(N(I681))*INDEX(Chapters!$H$4:$H$203,MATCH(A681,Chapters!$A$4:$A$203,0))),0)),J680+IF(C681="BUY",N(E681),IF(C681="TRIM",-MIN(J680,ABS(N(I681))*L680),0))))</f>
        <v/>
      </c>
      <c r="K681" s="25" t="str">
        <f aca="false">IF(A681="","",IF(COUNTIF($A$4:A681,A681)=1,INDEX(Chapters!$G$4:$G$203,MATCH(A681,Chapters!$A$4:$A$203,0))+N(I681),K680+N(I681)))</f>
        <v/>
      </c>
      <c r="L681" s="24" t="n">
        <f aca="false">IF(OR(K681="",K681=0),0,J681/K681)</f>
        <v>0</v>
      </c>
      <c r="M681" s="27"/>
    </row>
    <row r="682" customFormat="false" ht="15" hidden="false" customHeight="true" outlineLevel="0" collapsed="false">
      <c r="A682" s="20"/>
      <c r="B682" s="21"/>
      <c r="C682" s="20"/>
      <c r="D682" s="22"/>
      <c r="E682" s="22"/>
      <c r="F682" s="22"/>
      <c r="G682" s="24" t="str">
        <f aca="false">IF(C682="","",E682-F682)</f>
        <v/>
      </c>
      <c r="H682" s="24" t="str">
        <f aca="false">IF(C682="BUY",-E682,IF(C682="TRIM",G682,""))</f>
        <v/>
      </c>
      <c r="I682" s="25" t="str">
        <f aca="false">IF(C682="BUY",IF(OR(D682="",G682=""),"",G682/D682),IF(C682="TRIM",IF(OR(D682="",E682=""),"",-E682/D682),""))</f>
        <v/>
      </c>
      <c r="J682" s="24" t="str">
        <f aca="false">IF(A682="","",IF(COUNTIF($A$4:A682,A682)=1,INDEX(Chapters!$K$4:$K$203,MATCH(A682,Chapters!$A$4:$A$203,0))+IF(C682="BUY",N(E682),IF(C682="TRIM",-MIN(INDEX(Chapters!$K$4:$K$203,MATCH(A682,Chapters!$A$4:$A$203,0)),ABS(N(I682))*INDEX(Chapters!$H$4:$H$203,MATCH(A682,Chapters!$A$4:$A$203,0))),0)),J681+IF(C682="BUY",N(E682),IF(C682="TRIM",-MIN(J681,ABS(N(I682))*L681),0))))</f>
        <v/>
      </c>
      <c r="K682" s="25" t="str">
        <f aca="false">IF(A682="","",IF(COUNTIF($A$4:A682,A682)=1,INDEX(Chapters!$G$4:$G$203,MATCH(A682,Chapters!$A$4:$A$203,0))+N(I682),K681+N(I682)))</f>
        <v/>
      </c>
      <c r="L682" s="24" t="n">
        <f aca="false">IF(OR(K682="",K682=0),0,J682/K682)</f>
        <v>0</v>
      </c>
      <c r="M682" s="27"/>
    </row>
    <row r="683" customFormat="false" ht="15" hidden="false" customHeight="true" outlineLevel="0" collapsed="false">
      <c r="A683" s="20"/>
      <c r="B683" s="21"/>
      <c r="C683" s="20"/>
      <c r="D683" s="22"/>
      <c r="E683" s="22"/>
      <c r="F683" s="22"/>
      <c r="G683" s="24" t="str">
        <f aca="false">IF(C683="","",E683-F683)</f>
        <v/>
      </c>
      <c r="H683" s="24" t="str">
        <f aca="false">IF(C683="BUY",-E683,IF(C683="TRIM",G683,""))</f>
        <v/>
      </c>
      <c r="I683" s="25" t="str">
        <f aca="false">IF(C683="BUY",IF(OR(D683="",G683=""),"",G683/D683),IF(C683="TRIM",IF(OR(D683="",E683=""),"",-E683/D683),""))</f>
        <v/>
      </c>
      <c r="J683" s="24" t="str">
        <f aca="false">IF(A683="","",IF(COUNTIF($A$4:A683,A683)=1,INDEX(Chapters!$K$4:$K$203,MATCH(A683,Chapters!$A$4:$A$203,0))+IF(C683="BUY",N(E683),IF(C683="TRIM",-MIN(INDEX(Chapters!$K$4:$K$203,MATCH(A683,Chapters!$A$4:$A$203,0)),ABS(N(I683))*INDEX(Chapters!$H$4:$H$203,MATCH(A683,Chapters!$A$4:$A$203,0))),0)),J682+IF(C683="BUY",N(E683),IF(C683="TRIM",-MIN(J682,ABS(N(I683))*L682),0))))</f>
        <v/>
      </c>
      <c r="K683" s="25" t="str">
        <f aca="false">IF(A683="","",IF(COUNTIF($A$4:A683,A683)=1,INDEX(Chapters!$G$4:$G$203,MATCH(A683,Chapters!$A$4:$A$203,0))+N(I683),K682+N(I683)))</f>
        <v/>
      </c>
      <c r="L683" s="24" t="n">
        <f aca="false">IF(OR(K683="",K683=0),0,J683/K683)</f>
        <v>0</v>
      </c>
      <c r="M683" s="27"/>
    </row>
    <row r="684" customFormat="false" ht="15" hidden="false" customHeight="true" outlineLevel="0" collapsed="false">
      <c r="A684" s="20"/>
      <c r="B684" s="21"/>
      <c r="C684" s="20"/>
      <c r="D684" s="22"/>
      <c r="E684" s="22"/>
      <c r="F684" s="22"/>
      <c r="G684" s="24" t="str">
        <f aca="false">IF(C684="","",E684-F684)</f>
        <v/>
      </c>
      <c r="H684" s="24" t="str">
        <f aca="false">IF(C684="BUY",-E684,IF(C684="TRIM",G684,""))</f>
        <v/>
      </c>
      <c r="I684" s="25" t="str">
        <f aca="false">IF(C684="BUY",IF(OR(D684="",G684=""),"",G684/D684),IF(C684="TRIM",IF(OR(D684="",E684=""),"",-E684/D684),""))</f>
        <v/>
      </c>
      <c r="J684" s="24" t="str">
        <f aca="false">IF(A684="","",IF(COUNTIF($A$4:A684,A684)=1,INDEX(Chapters!$K$4:$K$203,MATCH(A684,Chapters!$A$4:$A$203,0))+IF(C684="BUY",N(E684),IF(C684="TRIM",-MIN(INDEX(Chapters!$K$4:$K$203,MATCH(A684,Chapters!$A$4:$A$203,0)),ABS(N(I684))*INDEX(Chapters!$H$4:$H$203,MATCH(A684,Chapters!$A$4:$A$203,0))),0)),J683+IF(C684="BUY",N(E684),IF(C684="TRIM",-MIN(J683,ABS(N(I684))*L683),0))))</f>
        <v/>
      </c>
      <c r="K684" s="25" t="str">
        <f aca="false">IF(A684="","",IF(COUNTIF($A$4:A684,A684)=1,INDEX(Chapters!$G$4:$G$203,MATCH(A684,Chapters!$A$4:$A$203,0))+N(I684),K683+N(I684)))</f>
        <v/>
      </c>
      <c r="L684" s="24" t="n">
        <f aca="false">IF(OR(K684="",K684=0),0,J684/K684)</f>
        <v>0</v>
      </c>
      <c r="M684" s="27"/>
    </row>
    <row r="685" customFormat="false" ht="15" hidden="false" customHeight="true" outlineLevel="0" collapsed="false">
      <c r="A685" s="20"/>
      <c r="B685" s="21"/>
      <c r="C685" s="20"/>
      <c r="D685" s="22"/>
      <c r="E685" s="22"/>
      <c r="F685" s="22"/>
      <c r="G685" s="24" t="str">
        <f aca="false">IF(C685="","",E685-F685)</f>
        <v/>
      </c>
      <c r="H685" s="24" t="str">
        <f aca="false">IF(C685="BUY",-E685,IF(C685="TRIM",G685,""))</f>
        <v/>
      </c>
      <c r="I685" s="25" t="str">
        <f aca="false">IF(C685="BUY",IF(OR(D685="",G685=""),"",G685/D685),IF(C685="TRIM",IF(OR(D685="",E685=""),"",-E685/D685),""))</f>
        <v/>
      </c>
      <c r="J685" s="24" t="str">
        <f aca="false">IF(A685="","",IF(COUNTIF($A$4:A685,A685)=1,INDEX(Chapters!$K$4:$K$203,MATCH(A685,Chapters!$A$4:$A$203,0))+IF(C685="BUY",N(E685),IF(C685="TRIM",-MIN(INDEX(Chapters!$K$4:$K$203,MATCH(A685,Chapters!$A$4:$A$203,0)),ABS(N(I685))*INDEX(Chapters!$H$4:$H$203,MATCH(A685,Chapters!$A$4:$A$203,0))),0)),J684+IF(C685="BUY",N(E685),IF(C685="TRIM",-MIN(J684,ABS(N(I685))*L684),0))))</f>
        <v/>
      </c>
      <c r="K685" s="25" t="str">
        <f aca="false">IF(A685="","",IF(COUNTIF($A$4:A685,A685)=1,INDEX(Chapters!$G$4:$G$203,MATCH(A685,Chapters!$A$4:$A$203,0))+N(I685),K684+N(I685)))</f>
        <v/>
      </c>
      <c r="L685" s="24" t="n">
        <f aca="false">IF(OR(K685="",K685=0),0,J685/K685)</f>
        <v>0</v>
      </c>
      <c r="M685" s="27"/>
    </row>
    <row r="686" customFormat="false" ht="15" hidden="false" customHeight="true" outlineLevel="0" collapsed="false">
      <c r="A686" s="20"/>
      <c r="B686" s="21"/>
      <c r="C686" s="20"/>
      <c r="D686" s="22"/>
      <c r="E686" s="22"/>
      <c r="F686" s="22"/>
      <c r="G686" s="24" t="str">
        <f aca="false">IF(C686="","",E686-F686)</f>
        <v/>
      </c>
      <c r="H686" s="24" t="str">
        <f aca="false">IF(C686="BUY",-E686,IF(C686="TRIM",G686,""))</f>
        <v/>
      </c>
      <c r="I686" s="25" t="str">
        <f aca="false">IF(C686="BUY",IF(OR(D686="",G686=""),"",G686/D686),IF(C686="TRIM",IF(OR(D686="",E686=""),"",-E686/D686),""))</f>
        <v/>
      </c>
      <c r="J686" s="24" t="str">
        <f aca="false">IF(A686="","",IF(COUNTIF($A$4:A686,A686)=1,INDEX(Chapters!$K$4:$K$203,MATCH(A686,Chapters!$A$4:$A$203,0))+IF(C686="BUY",N(E686),IF(C686="TRIM",-MIN(INDEX(Chapters!$K$4:$K$203,MATCH(A686,Chapters!$A$4:$A$203,0)),ABS(N(I686))*INDEX(Chapters!$H$4:$H$203,MATCH(A686,Chapters!$A$4:$A$203,0))),0)),J685+IF(C686="BUY",N(E686),IF(C686="TRIM",-MIN(J685,ABS(N(I686))*L685),0))))</f>
        <v/>
      </c>
      <c r="K686" s="25" t="str">
        <f aca="false">IF(A686="","",IF(COUNTIF($A$4:A686,A686)=1,INDEX(Chapters!$G$4:$G$203,MATCH(A686,Chapters!$A$4:$A$203,0))+N(I686),K685+N(I686)))</f>
        <v/>
      </c>
      <c r="L686" s="24" t="n">
        <f aca="false">IF(OR(K686="",K686=0),0,J686/K686)</f>
        <v>0</v>
      </c>
      <c r="M686" s="27"/>
    </row>
    <row r="687" customFormat="false" ht="15" hidden="false" customHeight="true" outlineLevel="0" collapsed="false">
      <c r="A687" s="20"/>
      <c r="B687" s="21"/>
      <c r="C687" s="20"/>
      <c r="D687" s="22"/>
      <c r="E687" s="22"/>
      <c r="F687" s="22"/>
      <c r="G687" s="24" t="str">
        <f aca="false">IF(C687="","",E687-F687)</f>
        <v/>
      </c>
      <c r="H687" s="24" t="str">
        <f aca="false">IF(C687="BUY",-E687,IF(C687="TRIM",G687,""))</f>
        <v/>
      </c>
      <c r="I687" s="25" t="str">
        <f aca="false">IF(C687="BUY",IF(OR(D687="",G687=""),"",G687/D687),IF(C687="TRIM",IF(OR(D687="",E687=""),"",-E687/D687),""))</f>
        <v/>
      </c>
      <c r="J687" s="24" t="str">
        <f aca="false">IF(A687="","",IF(COUNTIF($A$4:A687,A687)=1,INDEX(Chapters!$K$4:$K$203,MATCH(A687,Chapters!$A$4:$A$203,0))+IF(C687="BUY",N(E687),IF(C687="TRIM",-MIN(INDEX(Chapters!$K$4:$K$203,MATCH(A687,Chapters!$A$4:$A$203,0)),ABS(N(I687))*INDEX(Chapters!$H$4:$H$203,MATCH(A687,Chapters!$A$4:$A$203,0))),0)),J686+IF(C687="BUY",N(E687),IF(C687="TRIM",-MIN(J686,ABS(N(I687))*L686),0))))</f>
        <v/>
      </c>
      <c r="K687" s="25" t="str">
        <f aca="false">IF(A687="","",IF(COUNTIF($A$4:A687,A687)=1,INDEX(Chapters!$G$4:$G$203,MATCH(A687,Chapters!$A$4:$A$203,0))+N(I687),K686+N(I687)))</f>
        <v/>
      </c>
      <c r="L687" s="24" t="n">
        <f aca="false">IF(OR(K687="",K687=0),0,J687/K687)</f>
        <v>0</v>
      </c>
      <c r="M687" s="27"/>
    </row>
    <row r="688" customFormat="false" ht="15" hidden="false" customHeight="true" outlineLevel="0" collapsed="false">
      <c r="A688" s="20"/>
      <c r="B688" s="21"/>
      <c r="C688" s="20"/>
      <c r="D688" s="22"/>
      <c r="E688" s="22"/>
      <c r="F688" s="22"/>
      <c r="G688" s="24" t="str">
        <f aca="false">IF(C688="","",E688-F688)</f>
        <v/>
      </c>
      <c r="H688" s="24" t="str">
        <f aca="false">IF(C688="BUY",-E688,IF(C688="TRIM",G688,""))</f>
        <v/>
      </c>
      <c r="I688" s="25" t="str">
        <f aca="false">IF(C688="BUY",IF(OR(D688="",G688=""),"",G688/D688),IF(C688="TRIM",IF(OR(D688="",E688=""),"",-E688/D688),""))</f>
        <v/>
      </c>
      <c r="J688" s="24" t="str">
        <f aca="false">IF(A688="","",IF(COUNTIF($A$4:A688,A688)=1,INDEX(Chapters!$K$4:$K$203,MATCH(A688,Chapters!$A$4:$A$203,0))+IF(C688="BUY",N(E688),IF(C688="TRIM",-MIN(INDEX(Chapters!$K$4:$K$203,MATCH(A688,Chapters!$A$4:$A$203,0)),ABS(N(I688))*INDEX(Chapters!$H$4:$H$203,MATCH(A688,Chapters!$A$4:$A$203,0))),0)),J687+IF(C688="BUY",N(E688),IF(C688="TRIM",-MIN(J687,ABS(N(I688))*L687),0))))</f>
        <v/>
      </c>
      <c r="K688" s="25" t="str">
        <f aca="false">IF(A688="","",IF(COUNTIF($A$4:A688,A688)=1,INDEX(Chapters!$G$4:$G$203,MATCH(A688,Chapters!$A$4:$A$203,0))+N(I688),K687+N(I688)))</f>
        <v/>
      </c>
      <c r="L688" s="24" t="n">
        <f aca="false">IF(OR(K688="",K688=0),0,J688/K688)</f>
        <v>0</v>
      </c>
      <c r="M688" s="27"/>
    </row>
    <row r="689" customFormat="false" ht="15" hidden="false" customHeight="true" outlineLevel="0" collapsed="false">
      <c r="A689" s="20"/>
      <c r="B689" s="21"/>
      <c r="C689" s="20"/>
      <c r="D689" s="22"/>
      <c r="E689" s="22"/>
      <c r="F689" s="22"/>
      <c r="G689" s="24" t="str">
        <f aca="false">IF(C689="","",E689-F689)</f>
        <v/>
      </c>
      <c r="H689" s="24" t="str">
        <f aca="false">IF(C689="BUY",-E689,IF(C689="TRIM",G689,""))</f>
        <v/>
      </c>
      <c r="I689" s="25" t="str">
        <f aca="false">IF(C689="BUY",IF(OR(D689="",G689=""),"",G689/D689),IF(C689="TRIM",IF(OR(D689="",E689=""),"",-E689/D689),""))</f>
        <v/>
      </c>
      <c r="J689" s="24" t="str">
        <f aca="false">IF(A689="","",IF(COUNTIF($A$4:A689,A689)=1,INDEX(Chapters!$K$4:$K$203,MATCH(A689,Chapters!$A$4:$A$203,0))+IF(C689="BUY",N(E689),IF(C689="TRIM",-MIN(INDEX(Chapters!$K$4:$K$203,MATCH(A689,Chapters!$A$4:$A$203,0)),ABS(N(I689))*INDEX(Chapters!$H$4:$H$203,MATCH(A689,Chapters!$A$4:$A$203,0))),0)),J688+IF(C689="BUY",N(E689),IF(C689="TRIM",-MIN(J688,ABS(N(I689))*L688),0))))</f>
        <v/>
      </c>
      <c r="K689" s="25" t="str">
        <f aca="false">IF(A689="","",IF(COUNTIF($A$4:A689,A689)=1,INDEX(Chapters!$G$4:$G$203,MATCH(A689,Chapters!$A$4:$A$203,0))+N(I689),K688+N(I689)))</f>
        <v/>
      </c>
      <c r="L689" s="24" t="n">
        <f aca="false">IF(OR(K689="",K689=0),0,J689/K689)</f>
        <v>0</v>
      </c>
      <c r="M689" s="27"/>
    </row>
    <row r="690" customFormat="false" ht="15" hidden="false" customHeight="true" outlineLevel="0" collapsed="false">
      <c r="A690" s="20"/>
      <c r="B690" s="21"/>
      <c r="C690" s="20"/>
      <c r="D690" s="22"/>
      <c r="E690" s="22"/>
      <c r="F690" s="22"/>
      <c r="G690" s="24" t="str">
        <f aca="false">IF(C690="","",E690-F690)</f>
        <v/>
      </c>
      <c r="H690" s="24" t="str">
        <f aca="false">IF(C690="BUY",-E690,IF(C690="TRIM",G690,""))</f>
        <v/>
      </c>
      <c r="I690" s="25" t="str">
        <f aca="false">IF(C690="BUY",IF(OR(D690="",G690=""),"",G690/D690),IF(C690="TRIM",IF(OR(D690="",E690=""),"",-E690/D690),""))</f>
        <v/>
      </c>
      <c r="J690" s="24" t="str">
        <f aca="false">IF(A690="","",IF(COUNTIF($A$4:A690,A690)=1,INDEX(Chapters!$K$4:$K$203,MATCH(A690,Chapters!$A$4:$A$203,0))+IF(C690="BUY",N(E690),IF(C690="TRIM",-MIN(INDEX(Chapters!$K$4:$K$203,MATCH(A690,Chapters!$A$4:$A$203,0)),ABS(N(I690))*INDEX(Chapters!$H$4:$H$203,MATCH(A690,Chapters!$A$4:$A$203,0))),0)),J689+IF(C690="BUY",N(E690),IF(C690="TRIM",-MIN(J689,ABS(N(I690))*L689),0))))</f>
        <v/>
      </c>
      <c r="K690" s="25" t="str">
        <f aca="false">IF(A690="","",IF(COUNTIF($A$4:A690,A690)=1,INDEX(Chapters!$G$4:$G$203,MATCH(A690,Chapters!$A$4:$A$203,0))+N(I690),K689+N(I690)))</f>
        <v/>
      </c>
      <c r="L690" s="24" t="n">
        <f aca="false">IF(OR(K690="",K690=0),0,J690/K690)</f>
        <v>0</v>
      </c>
      <c r="M690" s="27"/>
    </row>
    <row r="691" customFormat="false" ht="15" hidden="false" customHeight="true" outlineLevel="0" collapsed="false">
      <c r="A691" s="20"/>
      <c r="B691" s="21"/>
      <c r="C691" s="20"/>
      <c r="D691" s="22"/>
      <c r="E691" s="22"/>
      <c r="F691" s="22"/>
      <c r="G691" s="24" t="str">
        <f aca="false">IF(C691="","",E691-F691)</f>
        <v/>
      </c>
      <c r="H691" s="24" t="str">
        <f aca="false">IF(C691="BUY",-E691,IF(C691="TRIM",G691,""))</f>
        <v/>
      </c>
      <c r="I691" s="25" t="str">
        <f aca="false">IF(C691="BUY",IF(OR(D691="",G691=""),"",G691/D691),IF(C691="TRIM",IF(OR(D691="",E691=""),"",-E691/D691),""))</f>
        <v/>
      </c>
      <c r="J691" s="24" t="str">
        <f aca="false">IF(A691="","",IF(COUNTIF($A$4:A691,A691)=1,INDEX(Chapters!$K$4:$K$203,MATCH(A691,Chapters!$A$4:$A$203,0))+IF(C691="BUY",N(E691),IF(C691="TRIM",-MIN(INDEX(Chapters!$K$4:$K$203,MATCH(A691,Chapters!$A$4:$A$203,0)),ABS(N(I691))*INDEX(Chapters!$H$4:$H$203,MATCH(A691,Chapters!$A$4:$A$203,0))),0)),J690+IF(C691="BUY",N(E691),IF(C691="TRIM",-MIN(J690,ABS(N(I691))*L690),0))))</f>
        <v/>
      </c>
      <c r="K691" s="25" t="str">
        <f aca="false">IF(A691="","",IF(COUNTIF($A$4:A691,A691)=1,INDEX(Chapters!$G$4:$G$203,MATCH(A691,Chapters!$A$4:$A$203,0))+N(I691),K690+N(I691)))</f>
        <v/>
      </c>
      <c r="L691" s="24" t="n">
        <f aca="false">IF(OR(K691="",K691=0),0,J691/K691)</f>
        <v>0</v>
      </c>
      <c r="M691" s="27"/>
    </row>
    <row r="692" customFormat="false" ht="15" hidden="false" customHeight="true" outlineLevel="0" collapsed="false">
      <c r="A692" s="20"/>
      <c r="B692" s="21"/>
      <c r="C692" s="20"/>
      <c r="D692" s="22"/>
      <c r="E692" s="22"/>
      <c r="F692" s="22"/>
      <c r="G692" s="24" t="str">
        <f aca="false">IF(C692="","",E692-F692)</f>
        <v/>
      </c>
      <c r="H692" s="24" t="str">
        <f aca="false">IF(C692="BUY",-E692,IF(C692="TRIM",G692,""))</f>
        <v/>
      </c>
      <c r="I692" s="25" t="str">
        <f aca="false">IF(C692="BUY",IF(OR(D692="",G692=""),"",G692/D692),IF(C692="TRIM",IF(OR(D692="",E692=""),"",-E692/D692),""))</f>
        <v/>
      </c>
      <c r="J692" s="24" t="str">
        <f aca="false">IF(A692="","",IF(COUNTIF($A$4:A692,A692)=1,INDEX(Chapters!$K$4:$K$203,MATCH(A692,Chapters!$A$4:$A$203,0))+IF(C692="BUY",N(E692),IF(C692="TRIM",-MIN(INDEX(Chapters!$K$4:$K$203,MATCH(A692,Chapters!$A$4:$A$203,0)),ABS(N(I692))*INDEX(Chapters!$H$4:$H$203,MATCH(A692,Chapters!$A$4:$A$203,0))),0)),J691+IF(C692="BUY",N(E692),IF(C692="TRIM",-MIN(J691,ABS(N(I692))*L691),0))))</f>
        <v/>
      </c>
      <c r="K692" s="25" t="str">
        <f aca="false">IF(A692="","",IF(COUNTIF($A$4:A692,A692)=1,INDEX(Chapters!$G$4:$G$203,MATCH(A692,Chapters!$A$4:$A$203,0))+N(I692),K691+N(I692)))</f>
        <v/>
      </c>
      <c r="L692" s="24" t="n">
        <f aca="false">IF(OR(K692="",K692=0),0,J692/K692)</f>
        <v>0</v>
      </c>
      <c r="M692" s="27"/>
    </row>
    <row r="693" customFormat="false" ht="15" hidden="false" customHeight="true" outlineLevel="0" collapsed="false">
      <c r="A693" s="20"/>
      <c r="B693" s="21"/>
      <c r="C693" s="20"/>
      <c r="D693" s="22"/>
      <c r="E693" s="22"/>
      <c r="F693" s="22"/>
      <c r="G693" s="24" t="str">
        <f aca="false">IF(C693="","",E693-F693)</f>
        <v/>
      </c>
      <c r="H693" s="24" t="str">
        <f aca="false">IF(C693="BUY",-E693,IF(C693="TRIM",G693,""))</f>
        <v/>
      </c>
      <c r="I693" s="25" t="str">
        <f aca="false">IF(C693="BUY",IF(OR(D693="",G693=""),"",G693/D693),IF(C693="TRIM",IF(OR(D693="",E693=""),"",-E693/D693),""))</f>
        <v/>
      </c>
      <c r="J693" s="24" t="str">
        <f aca="false">IF(A693="","",IF(COUNTIF($A$4:A693,A693)=1,INDEX(Chapters!$K$4:$K$203,MATCH(A693,Chapters!$A$4:$A$203,0))+IF(C693="BUY",N(E693),IF(C693="TRIM",-MIN(INDEX(Chapters!$K$4:$K$203,MATCH(A693,Chapters!$A$4:$A$203,0)),ABS(N(I693))*INDEX(Chapters!$H$4:$H$203,MATCH(A693,Chapters!$A$4:$A$203,0))),0)),J692+IF(C693="BUY",N(E693),IF(C693="TRIM",-MIN(J692,ABS(N(I693))*L692),0))))</f>
        <v/>
      </c>
      <c r="K693" s="25" t="str">
        <f aca="false">IF(A693="","",IF(COUNTIF($A$4:A693,A693)=1,INDEX(Chapters!$G$4:$G$203,MATCH(A693,Chapters!$A$4:$A$203,0))+N(I693),K692+N(I693)))</f>
        <v/>
      </c>
      <c r="L693" s="24" t="n">
        <f aca="false">IF(OR(K693="",K693=0),0,J693/K693)</f>
        <v>0</v>
      </c>
      <c r="M693" s="27"/>
    </row>
    <row r="694" customFormat="false" ht="15" hidden="false" customHeight="true" outlineLevel="0" collapsed="false">
      <c r="A694" s="20"/>
      <c r="B694" s="21"/>
      <c r="C694" s="20"/>
      <c r="D694" s="22"/>
      <c r="E694" s="22"/>
      <c r="F694" s="22"/>
      <c r="G694" s="24" t="str">
        <f aca="false">IF(C694="","",E694-F694)</f>
        <v/>
      </c>
      <c r="H694" s="24" t="str">
        <f aca="false">IF(C694="BUY",-E694,IF(C694="TRIM",G694,""))</f>
        <v/>
      </c>
      <c r="I694" s="25" t="str">
        <f aca="false">IF(C694="BUY",IF(OR(D694="",G694=""),"",G694/D694),IF(C694="TRIM",IF(OR(D694="",E694=""),"",-E694/D694),""))</f>
        <v/>
      </c>
      <c r="J694" s="24" t="str">
        <f aca="false">IF(A694="","",IF(COUNTIF($A$4:A694,A694)=1,INDEX(Chapters!$K$4:$K$203,MATCH(A694,Chapters!$A$4:$A$203,0))+IF(C694="BUY",N(E694),IF(C694="TRIM",-MIN(INDEX(Chapters!$K$4:$K$203,MATCH(A694,Chapters!$A$4:$A$203,0)),ABS(N(I694))*INDEX(Chapters!$H$4:$H$203,MATCH(A694,Chapters!$A$4:$A$203,0))),0)),J693+IF(C694="BUY",N(E694),IF(C694="TRIM",-MIN(J693,ABS(N(I694))*L693),0))))</f>
        <v/>
      </c>
      <c r="K694" s="25" t="str">
        <f aca="false">IF(A694="","",IF(COUNTIF($A$4:A694,A694)=1,INDEX(Chapters!$G$4:$G$203,MATCH(A694,Chapters!$A$4:$A$203,0))+N(I694),K693+N(I694)))</f>
        <v/>
      </c>
      <c r="L694" s="24" t="n">
        <f aca="false">IF(OR(K694="",K694=0),0,J694/K694)</f>
        <v>0</v>
      </c>
      <c r="M694" s="27"/>
    </row>
    <row r="695" customFormat="false" ht="15" hidden="false" customHeight="true" outlineLevel="0" collapsed="false">
      <c r="A695" s="20"/>
      <c r="B695" s="21"/>
      <c r="C695" s="20"/>
      <c r="D695" s="22"/>
      <c r="E695" s="22"/>
      <c r="F695" s="22"/>
      <c r="G695" s="24" t="str">
        <f aca="false">IF(C695="","",E695-F695)</f>
        <v/>
      </c>
      <c r="H695" s="24" t="str">
        <f aca="false">IF(C695="BUY",-E695,IF(C695="TRIM",G695,""))</f>
        <v/>
      </c>
      <c r="I695" s="25" t="str">
        <f aca="false">IF(C695="BUY",IF(OR(D695="",G695=""),"",G695/D695),IF(C695="TRIM",IF(OR(D695="",E695=""),"",-E695/D695),""))</f>
        <v/>
      </c>
      <c r="J695" s="24" t="str">
        <f aca="false">IF(A695="","",IF(COUNTIF($A$4:A695,A695)=1,INDEX(Chapters!$K$4:$K$203,MATCH(A695,Chapters!$A$4:$A$203,0))+IF(C695="BUY",N(E695),IF(C695="TRIM",-MIN(INDEX(Chapters!$K$4:$K$203,MATCH(A695,Chapters!$A$4:$A$203,0)),ABS(N(I695))*INDEX(Chapters!$H$4:$H$203,MATCH(A695,Chapters!$A$4:$A$203,0))),0)),J694+IF(C695="BUY",N(E695),IF(C695="TRIM",-MIN(J694,ABS(N(I695))*L694),0))))</f>
        <v/>
      </c>
      <c r="K695" s="25" t="str">
        <f aca="false">IF(A695="","",IF(COUNTIF($A$4:A695,A695)=1,INDEX(Chapters!$G$4:$G$203,MATCH(A695,Chapters!$A$4:$A$203,0))+N(I695),K694+N(I695)))</f>
        <v/>
      </c>
      <c r="L695" s="24" t="n">
        <f aca="false">IF(OR(K695="",K695=0),0,J695/K695)</f>
        <v>0</v>
      </c>
      <c r="M695" s="27"/>
    </row>
    <row r="696" customFormat="false" ht="15" hidden="false" customHeight="true" outlineLevel="0" collapsed="false">
      <c r="A696" s="20"/>
      <c r="B696" s="21"/>
      <c r="C696" s="20"/>
      <c r="D696" s="22"/>
      <c r="E696" s="22"/>
      <c r="F696" s="22"/>
      <c r="G696" s="24" t="str">
        <f aca="false">IF(C696="","",E696-F696)</f>
        <v/>
      </c>
      <c r="H696" s="24" t="str">
        <f aca="false">IF(C696="BUY",-E696,IF(C696="TRIM",G696,""))</f>
        <v/>
      </c>
      <c r="I696" s="25" t="str">
        <f aca="false">IF(C696="BUY",IF(OR(D696="",G696=""),"",G696/D696),IF(C696="TRIM",IF(OR(D696="",E696=""),"",-E696/D696),""))</f>
        <v/>
      </c>
      <c r="J696" s="24" t="str">
        <f aca="false">IF(A696="","",IF(COUNTIF($A$4:A696,A696)=1,INDEX(Chapters!$K$4:$K$203,MATCH(A696,Chapters!$A$4:$A$203,0))+IF(C696="BUY",N(E696),IF(C696="TRIM",-MIN(INDEX(Chapters!$K$4:$K$203,MATCH(A696,Chapters!$A$4:$A$203,0)),ABS(N(I696))*INDEX(Chapters!$H$4:$H$203,MATCH(A696,Chapters!$A$4:$A$203,0))),0)),J695+IF(C696="BUY",N(E696),IF(C696="TRIM",-MIN(J695,ABS(N(I696))*L695),0))))</f>
        <v/>
      </c>
      <c r="K696" s="25" t="str">
        <f aca="false">IF(A696="","",IF(COUNTIF($A$4:A696,A696)=1,INDEX(Chapters!$G$4:$G$203,MATCH(A696,Chapters!$A$4:$A$203,0))+N(I696),K695+N(I696)))</f>
        <v/>
      </c>
      <c r="L696" s="24" t="n">
        <f aca="false">IF(OR(K696="",K696=0),0,J696/K696)</f>
        <v>0</v>
      </c>
      <c r="M696" s="27"/>
    </row>
    <row r="697" customFormat="false" ht="15" hidden="false" customHeight="true" outlineLevel="0" collapsed="false">
      <c r="A697" s="20"/>
      <c r="B697" s="21"/>
      <c r="C697" s="20"/>
      <c r="D697" s="22"/>
      <c r="E697" s="22"/>
      <c r="F697" s="22"/>
      <c r="G697" s="24" t="str">
        <f aca="false">IF(C697="","",E697-F697)</f>
        <v/>
      </c>
      <c r="H697" s="24" t="str">
        <f aca="false">IF(C697="BUY",-E697,IF(C697="TRIM",G697,""))</f>
        <v/>
      </c>
      <c r="I697" s="25" t="str">
        <f aca="false">IF(C697="BUY",IF(OR(D697="",G697=""),"",G697/D697),IF(C697="TRIM",IF(OR(D697="",E697=""),"",-E697/D697),""))</f>
        <v/>
      </c>
      <c r="J697" s="24" t="str">
        <f aca="false">IF(A697="","",IF(COUNTIF($A$4:A697,A697)=1,INDEX(Chapters!$K$4:$K$203,MATCH(A697,Chapters!$A$4:$A$203,0))+IF(C697="BUY",N(E697),IF(C697="TRIM",-MIN(INDEX(Chapters!$K$4:$K$203,MATCH(A697,Chapters!$A$4:$A$203,0)),ABS(N(I697))*INDEX(Chapters!$H$4:$H$203,MATCH(A697,Chapters!$A$4:$A$203,0))),0)),J696+IF(C697="BUY",N(E697),IF(C697="TRIM",-MIN(J696,ABS(N(I697))*L696),0))))</f>
        <v/>
      </c>
      <c r="K697" s="25" t="str">
        <f aca="false">IF(A697="","",IF(COUNTIF($A$4:A697,A697)=1,INDEX(Chapters!$G$4:$G$203,MATCH(A697,Chapters!$A$4:$A$203,0))+N(I697),K696+N(I697)))</f>
        <v/>
      </c>
      <c r="L697" s="24" t="n">
        <f aca="false">IF(OR(K697="",K697=0),0,J697/K697)</f>
        <v>0</v>
      </c>
      <c r="M697" s="27"/>
    </row>
    <row r="698" customFormat="false" ht="15" hidden="false" customHeight="true" outlineLevel="0" collapsed="false">
      <c r="A698" s="20"/>
      <c r="B698" s="21"/>
      <c r="C698" s="20"/>
      <c r="D698" s="22"/>
      <c r="E698" s="22"/>
      <c r="F698" s="22"/>
      <c r="G698" s="24" t="str">
        <f aca="false">IF(C698="","",E698-F698)</f>
        <v/>
      </c>
      <c r="H698" s="24" t="str">
        <f aca="false">IF(C698="BUY",-E698,IF(C698="TRIM",G698,""))</f>
        <v/>
      </c>
      <c r="I698" s="25" t="str">
        <f aca="false">IF(C698="BUY",IF(OR(D698="",G698=""),"",G698/D698),IF(C698="TRIM",IF(OR(D698="",E698=""),"",-E698/D698),""))</f>
        <v/>
      </c>
      <c r="J698" s="24" t="str">
        <f aca="false">IF(A698="","",IF(COUNTIF($A$4:A698,A698)=1,INDEX(Chapters!$K$4:$K$203,MATCH(A698,Chapters!$A$4:$A$203,0))+IF(C698="BUY",N(E698),IF(C698="TRIM",-MIN(INDEX(Chapters!$K$4:$K$203,MATCH(A698,Chapters!$A$4:$A$203,0)),ABS(N(I698))*INDEX(Chapters!$H$4:$H$203,MATCH(A698,Chapters!$A$4:$A$203,0))),0)),J697+IF(C698="BUY",N(E698),IF(C698="TRIM",-MIN(J697,ABS(N(I698))*L697),0))))</f>
        <v/>
      </c>
      <c r="K698" s="25" t="str">
        <f aca="false">IF(A698="","",IF(COUNTIF($A$4:A698,A698)=1,INDEX(Chapters!$G$4:$G$203,MATCH(A698,Chapters!$A$4:$A$203,0))+N(I698),K697+N(I698)))</f>
        <v/>
      </c>
      <c r="L698" s="24" t="n">
        <f aca="false">IF(OR(K698="",K698=0),0,J698/K698)</f>
        <v>0</v>
      </c>
      <c r="M698" s="27"/>
    </row>
    <row r="699" customFormat="false" ht="15" hidden="false" customHeight="true" outlineLevel="0" collapsed="false">
      <c r="A699" s="20"/>
      <c r="B699" s="21"/>
      <c r="C699" s="20"/>
      <c r="D699" s="22"/>
      <c r="E699" s="22"/>
      <c r="F699" s="22"/>
      <c r="G699" s="24" t="str">
        <f aca="false">IF(C699="","",E699-F699)</f>
        <v/>
      </c>
      <c r="H699" s="24" t="str">
        <f aca="false">IF(C699="BUY",-E699,IF(C699="TRIM",G699,""))</f>
        <v/>
      </c>
      <c r="I699" s="25" t="str">
        <f aca="false">IF(C699="BUY",IF(OR(D699="",G699=""),"",G699/D699),IF(C699="TRIM",IF(OR(D699="",E699=""),"",-E699/D699),""))</f>
        <v/>
      </c>
      <c r="J699" s="24" t="str">
        <f aca="false">IF(A699="","",IF(COUNTIF($A$4:A699,A699)=1,INDEX(Chapters!$K$4:$K$203,MATCH(A699,Chapters!$A$4:$A$203,0))+IF(C699="BUY",N(E699),IF(C699="TRIM",-MIN(INDEX(Chapters!$K$4:$K$203,MATCH(A699,Chapters!$A$4:$A$203,0)),ABS(N(I699))*INDEX(Chapters!$H$4:$H$203,MATCH(A699,Chapters!$A$4:$A$203,0))),0)),J698+IF(C699="BUY",N(E699),IF(C699="TRIM",-MIN(J698,ABS(N(I699))*L698),0))))</f>
        <v/>
      </c>
      <c r="K699" s="25" t="str">
        <f aca="false">IF(A699="","",IF(COUNTIF($A$4:A699,A699)=1,INDEX(Chapters!$G$4:$G$203,MATCH(A699,Chapters!$A$4:$A$203,0))+N(I699),K698+N(I699)))</f>
        <v/>
      </c>
      <c r="L699" s="24" t="n">
        <f aca="false">IF(OR(K699="",K699=0),0,J699/K699)</f>
        <v>0</v>
      </c>
      <c r="M699" s="27"/>
    </row>
    <row r="700" customFormat="false" ht="15" hidden="false" customHeight="true" outlineLevel="0" collapsed="false">
      <c r="A700" s="20"/>
      <c r="B700" s="21"/>
      <c r="C700" s="20"/>
      <c r="D700" s="22"/>
      <c r="E700" s="22"/>
      <c r="F700" s="22"/>
      <c r="G700" s="24" t="str">
        <f aca="false">IF(C700="","",E700-F700)</f>
        <v/>
      </c>
      <c r="H700" s="24" t="str">
        <f aca="false">IF(C700="BUY",-E700,IF(C700="TRIM",G700,""))</f>
        <v/>
      </c>
      <c r="I700" s="25" t="str">
        <f aca="false">IF(C700="BUY",IF(OR(D700="",G700=""),"",G700/D700),IF(C700="TRIM",IF(OR(D700="",E700=""),"",-E700/D700),""))</f>
        <v/>
      </c>
      <c r="J700" s="24" t="str">
        <f aca="false">IF(A700="","",IF(COUNTIF($A$4:A700,A700)=1,INDEX(Chapters!$K$4:$K$203,MATCH(A700,Chapters!$A$4:$A$203,0))+IF(C700="BUY",N(E700),IF(C700="TRIM",-MIN(INDEX(Chapters!$K$4:$K$203,MATCH(A700,Chapters!$A$4:$A$203,0)),ABS(N(I700))*INDEX(Chapters!$H$4:$H$203,MATCH(A700,Chapters!$A$4:$A$203,0))),0)),J699+IF(C700="BUY",N(E700),IF(C700="TRIM",-MIN(J699,ABS(N(I700))*L699),0))))</f>
        <v/>
      </c>
      <c r="K700" s="25" t="str">
        <f aca="false">IF(A700="","",IF(COUNTIF($A$4:A700,A700)=1,INDEX(Chapters!$G$4:$G$203,MATCH(A700,Chapters!$A$4:$A$203,0))+N(I700),K699+N(I700)))</f>
        <v/>
      </c>
      <c r="L700" s="24" t="n">
        <f aca="false">IF(OR(K700="",K700=0),0,J700/K700)</f>
        <v>0</v>
      </c>
      <c r="M700" s="27"/>
    </row>
    <row r="701" customFormat="false" ht="15" hidden="false" customHeight="true" outlineLevel="0" collapsed="false">
      <c r="A701" s="20"/>
      <c r="B701" s="21"/>
      <c r="C701" s="20"/>
      <c r="D701" s="22"/>
      <c r="E701" s="22"/>
      <c r="F701" s="22"/>
      <c r="G701" s="24" t="str">
        <f aca="false">IF(C701="","",E701-F701)</f>
        <v/>
      </c>
      <c r="H701" s="24" t="str">
        <f aca="false">IF(C701="BUY",-E701,IF(C701="TRIM",G701,""))</f>
        <v/>
      </c>
      <c r="I701" s="25" t="str">
        <f aca="false">IF(C701="BUY",IF(OR(D701="",G701=""),"",G701/D701),IF(C701="TRIM",IF(OR(D701="",E701=""),"",-E701/D701),""))</f>
        <v/>
      </c>
      <c r="J701" s="24" t="str">
        <f aca="false">IF(A701="","",IF(COUNTIF($A$4:A701,A701)=1,INDEX(Chapters!$K$4:$K$203,MATCH(A701,Chapters!$A$4:$A$203,0))+IF(C701="BUY",N(E701),IF(C701="TRIM",-MIN(INDEX(Chapters!$K$4:$K$203,MATCH(A701,Chapters!$A$4:$A$203,0)),ABS(N(I701))*INDEX(Chapters!$H$4:$H$203,MATCH(A701,Chapters!$A$4:$A$203,0))),0)),J700+IF(C701="BUY",N(E701),IF(C701="TRIM",-MIN(J700,ABS(N(I701))*L700),0))))</f>
        <v/>
      </c>
      <c r="K701" s="25" t="str">
        <f aca="false">IF(A701="","",IF(COUNTIF($A$4:A701,A701)=1,INDEX(Chapters!$G$4:$G$203,MATCH(A701,Chapters!$A$4:$A$203,0))+N(I701),K700+N(I701)))</f>
        <v/>
      </c>
      <c r="L701" s="24" t="n">
        <f aca="false">IF(OR(K701="",K701=0),0,J701/K701)</f>
        <v>0</v>
      </c>
      <c r="M701" s="27"/>
    </row>
    <row r="702" customFormat="false" ht="15" hidden="false" customHeight="true" outlineLevel="0" collapsed="false">
      <c r="A702" s="20"/>
      <c r="B702" s="21"/>
      <c r="C702" s="20"/>
      <c r="D702" s="22"/>
      <c r="E702" s="22"/>
      <c r="F702" s="22"/>
      <c r="G702" s="24" t="str">
        <f aca="false">IF(C702="","",E702-F702)</f>
        <v/>
      </c>
      <c r="H702" s="24" t="str">
        <f aca="false">IF(C702="BUY",-E702,IF(C702="TRIM",G702,""))</f>
        <v/>
      </c>
      <c r="I702" s="25" t="str">
        <f aca="false">IF(C702="BUY",IF(OR(D702="",G702=""),"",G702/D702),IF(C702="TRIM",IF(OR(D702="",E702=""),"",-E702/D702),""))</f>
        <v/>
      </c>
      <c r="J702" s="24" t="str">
        <f aca="false">IF(A702="","",IF(COUNTIF($A$4:A702,A702)=1,INDEX(Chapters!$K$4:$K$203,MATCH(A702,Chapters!$A$4:$A$203,0))+IF(C702="BUY",N(E702),IF(C702="TRIM",-MIN(INDEX(Chapters!$K$4:$K$203,MATCH(A702,Chapters!$A$4:$A$203,0)),ABS(N(I702))*INDEX(Chapters!$H$4:$H$203,MATCH(A702,Chapters!$A$4:$A$203,0))),0)),J701+IF(C702="BUY",N(E702),IF(C702="TRIM",-MIN(J701,ABS(N(I702))*L701),0))))</f>
        <v/>
      </c>
      <c r="K702" s="25" t="str">
        <f aca="false">IF(A702="","",IF(COUNTIF($A$4:A702,A702)=1,INDEX(Chapters!$G$4:$G$203,MATCH(A702,Chapters!$A$4:$A$203,0))+N(I702),K701+N(I702)))</f>
        <v/>
      </c>
      <c r="L702" s="24" t="n">
        <f aca="false">IF(OR(K702="",K702=0),0,J702/K702)</f>
        <v>0</v>
      </c>
      <c r="M702" s="27"/>
    </row>
    <row r="703" customFormat="false" ht="15" hidden="false" customHeight="true" outlineLevel="0" collapsed="false">
      <c r="A703" s="20"/>
      <c r="B703" s="21"/>
      <c r="C703" s="20"/>
      <c r="D703" s="22"/>
      <c r="E703" s="22"/>
      <c r="F703" s="22"/>
      <c r="G703" s="24" t="str">
        <f aca="false">IF(C703="","",E703-F703)</f>
        <v/>
      </c>
      <c r="H703" s="24" t="str">
        <f aca="false">IF(C703="BUY",-E703,IF(C703="TRIM",G703,""))</f>
        <v/>
      </c>
      <c r="I703" s="25" t="str">
        <f aca="false">IF(C703="BUY",IF(OR(D703="",G703=""),"",G703/D703),IF(C703="TRIM",IF(OR(D703="",E703=""),"",-E703/D703),""))</f>
        <v/>
      </c>
      <c r="J703" s="24" t="str">
        <f aca="false">IF(A703="","",IF(COUNTIF($A$4:A703,A703)=1,INDEX(Chapters!$K$4:$K$203,MATCH(A703,Chapters!$A$4:$A$203,0))+IF(C703="BUY",N(E703),IF(C703="TRIM",-MIN(INDEX(Chapters!$K$4:$K$203,MATCH(A703,Chapters!$A$4:$A$203,0)),ABS(N(I703))*INDEX(Chapters!$H$4:$H$203,MATCH(A703,Chapters!$A$4:$A$203,0))),0)),J702+IF(C703="BUY",N(E703),IF(C703="TRIM",-MIN(J702,ABS(N(I703))*L702),0))))</f>
        <v/>
      </c>
      <c r="K703" s="25" t="str">
        <f aca="false">IF(A703="","",IF(COUNTIF($A$4:A703,A703)=1,INDEX(Chapters!$G$4:$G$203,MATCH(A703,Chapters!$A$4:$A$203,0))+N(I703),K702+N(I703)))</f>
        <v/>
      </c>
      <c r="L703" s="24" t="n">
        <f aca="false">IF(OR(K703="",K703=0),0,J703/K703)</f>
        <v>0</v>
      </c>
      <c r="M703" s="27"/>
    </row>
    <row r="704" customFormat="false" ht="15" hidden="false" customHeight="true" outlineLevel="0" collapsed="false">
      <c r="A704" s="20"/>
      <c r="B704" s="21"/>
      <c r="C704" s="20"/>
      <c r="D704" s="22"/>
      <c r="E704" s="22"/>
      <c r="F704" s="22"/>
      <c r="G704" s="24" t="str">
        <f aca="false">IF(C704="","",E704-F704)</f>
        <v/>
      </c>
      <c r="H704" s="24" t="str">
        <f aca="false">IF(C704="BUY",-E704,IF(C704="TRIM",G704,""))</f>
        <v/>
      </c>
      <c r="I704" s="25" t="str">
        <f aca="false">IF(C704="BUY",IF(OR(D704="",G704=""),"",G704/D704),IF(C704="TRIM",IF(OR(D704="",E704=""),"",-E704/D704),""))</f>
        <v/>
      </c>
      <c r="J704" s="24" t="str">
        <f aca="false">IF(A704="","",IF(COUNTIF($A$4:A704,A704)=1,INDEX(Chapters!$K$4:$K$203,MATCH(A704,Chapters!$A$4:$A$203,0))+IF(C704="BUY",N(E704),IF(C704="TRIM",-MIN(INDEX(Chapters!$K$4:$K$203,MATCH(A704,Chapters!$A$4:$A$203,0)),ABS(N(I704))*INDEX(Chapters!$H$4:$H$203,MATCH(A704,Chapters!$A$4:$A$203,0))),0)),J703+IF(C704="BUY",N(E704),IF(C704="TRIM",-MIN(J703,ABS(N(I704))*L703),0))))</f>
        <v/>
      </c>
      <c r="K704" s="25" t="str">
        <f aca="false">IF(A704="","",IF(COUNTIF($A$4:A704,A704)=1,INDEX(Chapters!$G$4:$G$203,MATCH(A704,Chapters!$A$4:$A$203,0))+N(I704),K703+N(I704)))</f>
        <v/>
      </c>
      <c r="L704" s="24" t="n">
        <f aca="false">IF(OR(K704="",K704=0),0,J704/K704)</f>
        <v>0</v>
      </c>
      <c r="M704" s="27"/>
    </row>
    <row r="705" customFormat="false" ht="15" hidden="false" customHeight="true" outlineLevel="0" collapsed="false">
      <c r="A705" s="20"/>
      <c r="B705" s="21"/>
      <c r="C705" s="20"/>
      <c r="D705" s="22"/>
      <c r="E705" s="22"/>
      <c r="F705" s="22"/>
      <c r="G705" s="24" t="str">
        <f aca="false">IF(C705="","",E705-F705)</f>
        <v/>
      </c>
      <c r="H705" s="24" t="str">
        <f aca="false">IF(C705="BUY",-E705,IF(C705="TRIM",G705,""))</f>
        <v/>
      </c>
      <c r="I705" s="25" t="str">
        <f aca="false">IF(C705="BUY",IF(OR(D705="",G705=""),"",G705/D705),IF(C705="TRIM",IF(OR(D705="",E705=""),"",-E705/D705),""))</f>
        <v/>
      </c>
      <c r="J705" s="24" t="str">
        <f aca="false">IF(A705="","",IF(COUNTIF($A$4:A705,A705)=1,INDEX(Chapters!$K$4:$K$203,MATCH(A705,Chapters!$A$4:$A$203,0))+IF(C705="BUY",N(E705),IF(C705="TRIM",-MIN(INDEX(Chapters!$K$4:$K$203,MATCH(A705,Chapters!$A$4:$A$203,0)),ABS(N(I705))*INDEX(Chapters!$H$4:$H$203,MATCH(A705,Chapters!$A$4:$A$203,0))),0)),J704+IF(C705="BUY",N(E705),IF(C705="TRIM",-MIN(J704,ABS(N(I705))*L704),0))))</f>
        <v/>
      </c>
      <c r="K705" s="25" t="str">
        <f aca="false">IF(A705="","",IF(COUNTIF($A$4:A705,A705)=1,INDEX(Chapters!$G$4:$G$203,MATCH(A705,Chapters!$A$4:$A$203,0))+N(I705),K704+N(I705)))</f>
        <v/>
      </c>
      <c r="L705" s="24" t="n">
        <f aca="false">IF(OR(K705="",K705=0),0,J705/K705)</f>
        <v>0</v>
      </c>
      <c r="M705" s="27"/>
    </row>
    <row r="706" customFormat="false" ht="15" hidden="false" customHeight="true" outlineLevel="0" collapsed="false">
      <c r="A706" s="20"/>
      <c r="B706" s="21"/>
      <c r="C706" s="20"/>
      <c r="D706" s="22"/>
      <c r="E706" s="22"/>
      <c r="F706" s="22"/>
      <c r="G706" s="24" t="str">
        <f aca="false">IF(C706="","",E706-F706)</f>
        <v/>
      </c>
      <c r="H706" s="24" t="str">
        <f aca="false">IF(C706="BUY",-E706,IF(C706="TRIM",G706,""))</f>
        <v/>
      </c>
      <c r="I706" s="25" t="str">
        <f aca="false">IF(C706="BUY",IF(OR(D706="",G706=""),"",G706/D706),IF(C706="TRIM",IF(OR(D706="",E706=""),"",-E706/D706),""))</f>
        <v/>
      </c>
      <c r="J706" s="24" t="str">
        <f aca="false">IF(A706="","",IF(COUNTIF($A$4:A706,A706)=1,INDEX(Chapters!$K$4:$K$203,MATCH(A706,Chapters!$A$4:$A$203,0))+IF(C706="BUY",N(E706),IF(C706="TRIM",-MIN(INDEX(Chapters!$K$4:$K$203,MATCH(A706,Chapters!$A$4:$A$203,0)),ABS(N(I706))*INDEX(Chapters!$H$4:$H$203,MATCH(A706,Chapters!$A$4:$A$203,0))),0)),J705+IF(C706="BUY",N(E706),IF(C706="TRIM",-MIN(J705,ABS(N(I706))*L705),0))))</f>
        <v/>
      </c>
      <c r="K706" s="25" t="str">
        <f aca="false">IF(A706="","",IF(COUNTIF($A$4:A706,A706)=1,INDEX(Chapters!$G$4:$G$203,MATCH(A706,Chapters!$A$4:$A$203,0))+N(I706),K705+N(I706)))</f>
        <v/>
      </c>
      <c r="L706" s="24" t="n">
        <f aca="false">IF(OR(K706="",K706=0),0,J706/K706)</f>
        <v>0</v>
      </c>
      <c r="M706" s="27"/>
    </row>
    <row r="707" customFormat="false" ht="15" hidden="false" customHeight="true" outlineLevel="0" collapsed="false">
      <c r="A707" s="20"/>
      <c r="B707" s="21"/>
      <c r="C707" s="20"/>
      <c r="D707" s="22"/>
      <c r="E707" s="22"/>
      <c r="F707" s="22"/>
      <c r="G707" s="24" t="str">
        <f aca="false">IF(C707="","",E707-F707)</f>
        <v/>
      </c>
      <c r="H707" s="24" t="str">
        <f aca="false">IF(C707="BUY",-E707,IF(C707="TRIM",G707,""))</f>
        <v/>
      </c>
      <c r="I707" s="25" t="str">
        <f aca="false">IF(C707="BUY",IF(OR(D707="",G707=""),"",G707/D707),IF(C707="TRIM",IF(OR(D707="",E707=""),"",-E707/D707),""))</f>
        <v/>
      </c>
      <c r="J707" s="24" t="str">
        <f aca="false">IF(A707="","",IF(COUNTIF($A$4:A707,A707)=1,INDEX(Chapters!$K$4:$K$203,MATCH(A707,Chapters!$A$4:$A$203,0))+IF(C707="BUY",N(E707),IF(C707="TRIM",-MIN(INDEX(Chapters!$K$4:$K$203,MATCH(A707,Chapters!$A$4:$A$203,0)),ABS(N(I707))*INDEX(Chapters!$H$4:$H$203,MATCH(A707,Chapters!$A$4:$A$203,0))),0)),J706+IF(C707="BUY",N(E707),IF(C707="TRIM",-MIN(J706,ABS(N(I707))*L706),0))))</f>
        <v/>
      </c>
      <c r="K707" s="25" t="str">
        <f aca="false">IF(A707="","",IF(COUNTIF($A$4:A707,A707)=1,INDEX(Chapters!$G$4:$G$203,MATCH(A707,Chapters!$A$4:$A$203,0))+N(I707),K706+N(I707)))</f>
        <v/>
      </c>
      <c r="L707" s="24" t="n">
        <f aca="false">IF(OR(K707="",K707=0),0,J707/K707)</f>
        <v>0</v>
      </c>
      <c r="M707" s="27"/>
    </row>
    <row r="708" customFormat="false" ht="15" hidden="false" customHeight="true" outlineLevel="0" collapsed="false">
      <c r="A708" s="20"/>
      <c r="B708" s="21"/>
      <c r="C708" s="20"/>
      <c r="D708" s="22"/>
      <c r="E708" s="22"/>
      <c r="F708" s="22"/>
      <c r="G708" s="24" t="str">
        <f aca="false">IF(C708="","",E708-F708)</f>
        <v/>
      </c>
      <c r="H708" s="24" t="str">
        <f aca="false">IF(C708="BUY",-E708,IF(C708="TRIM",G708,""))</f>
        <v/>
      </c>
      <c r="I708" s="25" t="str">
        <f aca="false">IF(C708="BUY",IF(OR(D708="",G708=""),"",G708/D708),IF(C708="TRIM",IF(OR(D708="",E708=""),"",-E708/D708),""))</f>
        <v/>
      </c>
      <c r="J708" s="24" t="str">
        <f aca="false">IF(A708="","",IF(COUNTIF($A$4:A708,A708)=1,INDEX(Chapters!$K$4:$K$203,MATCH(A708,Chapters!$A$4:$A$203,0))+IF(C708="BUY",N(E708),IF(C708="TRIM",-MIN(INDEX(Chapters!$K$4:$K$203,MATCH(A708,Chapters!$A$4:$A$203,0)),ABS(N(I708))*INDEX(Chapters!$H$4:$H$203,MATCH(A708,Chapters!$A$4:$A$203,0))),0)),J707+IF(C708="BUY",N(E708),IF(C708="TRIM",-MIN(J707,ABS(N(I708))*L707),0))))</f>
        <v/>
      </c>
      <c r="K708" s="25" t="str">
        <f aca="false">IF(A708="","",IF(COUNTIF($A$4:A708,A708)=1,INDEX(Chapters!$G$4:$G$203,MATCH(A708,Chapters!$A$4:$A$203,0))+N(I708),K707+N(I708)))</f>
        <v/>
      </c>
      <c r="L708" s="24" t="n">
        <f aca="false">IF(OR(K708="",K708=0),0,J708/K708)</f>
        <v>0</v>
      </c>
      <c r="M708" s="27"/>
    </row>
    <row r="709" customFormat="false" ht="15" hidden="false" customHeight="true" outlineLevel="0" collapsed="false">
      <c r="A709" s="20"/>
      <c r="B709" s="21"/>
      <c r="C709" s="20"/>
      <c r="D709" s="22"/>
      <c r="E709" s="22"/>
      <c r="F709" s="22"/>
      <c r="G709" s="24" t="str">
        <f aca="false">IF(C709="","",E709-F709)</f>
        <v/>
      </c>
      <c r="H709" s="24" t="str">
        <f aca="false">IF(C709="BUY",-E709,IF(C709="TRIM",G709,""))</f>
        <v/>
      </c>
      <c r="I709" s="25" t="str">
        <f aca="false">IF(C709="BUY",IF(OR(D709="",G709=""),"",G709/D709),IF(C709="TRIM",IF(OR(D709="",E709=""),"",-E709/D709),""))</f>
        <v/>
      </c>
      <c r="J709" s="24" t="str">
        <f aca="false">IF(A709="","",IF(COUNTIF($A$4:A709,A709)=1,INDEX(Chapters!$K$4:$K$203,MATCH(A709,Chapters!$A$4:$A$203,0))+IF(C709="BUY",N(E709),IF(C709="TRIM",-MIN(INDEX(Chapters!$K$4:$K$203,MATCH(A709,Chapters!$A$4:$A$203,0)),ABS(N(I709))*INDEX(Chapters!$H$4:$H$203,MATCH(A709,Chapters!$A$4:$A$203,0))),0)),J708+IF(C709="BUY",N(E709),IF(C709="TRIM",-MIN(J708,ABS(N(I709))*L708),0))))</f>
        <v/>
      </c>
      <c r="K709" s="25" t="str">
        <f aca="false">IF(A709="","",IF(COUNTIF($A$4:A709,A709)=1,INDEX(Chapters!$G$4:$G$203,MATCH(A709,Chapters!$A$4:$A$203,0))+N(I709),K708+N(I709)))</f>
        <v/>
      </c>
      <c r="L709" s="24" t="n">
        <f aca="false">IF(OR(K709="",K709=0),0,J709/K709)</f>
        <v>0</v>
      </c>
      <c r="M709" s="27"/>
    </row>
    <row r="710" customFormat="false" ht="15" hidden="false" customHeight="true" outlineLevel="0" collapsed="false">
      <c r="A710" s="20"/>
      <c r="B710" s="21"/>
      <c r="C710" s="20"/>
      <c r="D710" s="22"/>
      <c r="E710" s="22"/>
      <c r="F710" s="22"/>
      <c r="G710" s="24" t="str">
        <f aca="false">IF(C710="","",E710-F710)</f>
        <v/>
      </c>
      <c r="H710" s="24" t="str">
        <f aca="false">IF(C710="BUY",-E710,IF(C710="TRIM",G710,""))</f>
        <v/>
      </c>
      <c r="I710" s="25" t="str">
        <f aca="false">IF(C710="BUY",IF(OR(D710="",G710=""),"",G710/D710),IF(C710="TRIM",IF(OR(D710="",E710=""),"",-E710/D710),""))</f>
        <v/>
      </c>
      <c r="J710" s="24" t="str">
        <f aca="false">IF(A710="","",IF(COUNTIF($A$4:A710,A710)=1,INDEX(Chapters!$K$4:$K$203,MATCH(A710,Chapters!$A$4:$A$203,0))+IF(C710="BUY",N(E710),IF(C710="TRIM",-MIN(INDEX(Chapters!$K$4:$K$203,MATCH(A710,Chapters!$A$4:$A$203,0)),ABS(N(I710))*INDEX(Chapters!$H$4:$H$203,MATCH(A710,Chapters!$A$4:$A$203,0))),0)),J709+IF(C710="BUY",N(E710),IF(C710="TRIM",-MIN(J709,ABS(N(I710))*L709),0))))</f>
        <v/>
      </c>
      <c r="K710" s="25" t="str">
        <f aca="false">IF(A710="","",IF(COUNTIF($A$4:A710,A710)=1,INDEX(Chapters!$G$4:$G$203,MATCH(A710,Chapters!$A$4:$A$203,0))+N(I710),K709+N(I710)))</f>
        <v/>
      </c>
      <c r="L710" s="24" t="n">
        <f aca="false">IF(OR(K710="",K710=0),0,J710/K710)</f>
        <v>0</v>
      </c>
      <c r="M710" s="27"/>
    </row>
    <row r="711" customFormat="false" ht="15" hidden="false" customHeight="true" outlineLevel="0" collapsed="false">
      <c r="A711" s="20"/>
      <c r="B711" s="21"/>
      <c r="C711" s="20"/>
      <c r="D711" s="22"/>
      <c r="E711" s="22"/>
      <c r="F711" s="22"/>
      <c r="G711" s="24" t="str">
        <f aca="false">IF(C711="","",E711-F711)</f>
        <v/>
      </c>
      <c r="H711" s="24" t="str">
        <f aca="false">IF(C711="BUY",-E711,IF(C711="TRIM",G711,""))</f>
        <v/>
      </c>
      <c r="I711" s="25" t="str">
        <f aca="false">IF(C711="BUY",IF(OR(D711="",G711=""),"",G711/D711),IF(C711="TRIM",IF(OR(D711="",E711=""),"",-E711/D711),""))</f>
        <v/>
      </c>
      <c r="J711" s="24" t="str">
        <f aca="false">IF(A711="","",IF(COUNTIF($A$4:A711,A711)=1,INDEX(Chapters!$K$4:$K$203,MATCH(A711,Chapters!$A$4:$A$203,0))+IF(C711="BUY",N(E711),IF(C711="TRIM",-MIN(INDEX(Chapters!$K$4:$K$203,MATCH(A711,Chapters!$A$4:$A$203,0)),ABS(N(I711))*INDEX(Chapters!$H$4:$H$203,MATCH(A711,Chapters!$A$4:$A$203,0))),0)),J710+IF(C711="BUY",N(E711),IF(C711="TRIM",-MIN(J710,ABS(N(I711))*L710),0))))</f>
        <v/>
      </c>
      <c r="K711" s="25" t="str">
        <f aca="false">IF(A711="","",IF(COUNTIF($A$4:A711,A711)=1,INDEX(Chapters!$G$4:$G$203,MATCH(A711,Chapters!$A$4:$A$203,0))+N(I711),K710+N(I711)))</f>
        <v/>
      </c>
      <c r="L711" s="24" t="n">
        <f aca="false">IF(OR(K711="",K711=0),0,J711/K711)</f>
        <v>0</v>
      </c>
      <c r="M711" s="27"/>
    </row>
    <row r="712" customFormat="false" ht="15" hidden="false" customHeight="true" outlineLevel="0" collapsed="false">
      <c r="A712" s="20"/>
      <c r="B712" s="21"/>
      <c r="C712" s="20"/>
      <c r="D712" s="22"/>
      <c r="E712" s="22"/>
      <c r="F712" s="22"/>
      <c r="G712" s="24" t="str">
        <f aca="false">IF(C712="","",E712-F712)</f>
        <v/>
      </c>
      <c r="H712" s="24" t="str">
        <f aca="false">IF(C712="BUY",-E712,IF(C712="TRIM",G712,""))</f>
        <v/>
      </c>
      <c r="I712" s="25" t="str">
        <f aca="false">IF(C712="BUY",IF(OR(D712="",G712=""),"",G712/D712),IF(C712="TRIM",IF(OR(D712="",E712=""),"",-E712/D712),""))</f>
        <v/>
      </c>
      <c r="J712" s="24" t="str">
        <f aca="false">IF(A712="","",IF(COUNTIF($A$4:A712,A712)=1,INDEX(Chapters!$K$4:$K$203,MATCH(A712,Chapters!$A$4:$A$203,0))+IF(C712="BUY",N(E712),IF(C712="TRIM",-MIN(INDEX(Chapters!$K$4:$K$203,MATCH(A712,Chapters!$A$4:$A$203,0)),ABS(N(I712))*INDEX(Chapters!$H$4:$H$203,MATCH(A712,Chapters!$A$4:$A$203,0))),0)),J711+IF(C712="BUY",N(E712),IF(C712="TRIM",-MIN(J711,ABS(N(I712))*L711),0))))</f>
        <v/>
      </c>
      <c r="K712" s="25" t="str">
        <f aca="false">IF(A712="","",IF(COUNTIF($A$4:A712,A712)=1,INDEX(Chapters!$G$4:$G$203,MATCH(A712,Chapters!$A$4:$A$203,0))+N(I712),K711+N(I712)))</f>
        <v/>
      </c>
      <c r="L712" s="24" t="n">
        <f aca="false">IF(OR(K712="",K712=0),0,J712/K712)</f>
        <v>0</v>
      </c>
      <c r="M712" s="27"/>
    </row>
    <row r="713" customFormat="false" ht="15" hidden="false" customHeight="true" outlineLevel="0" collapsed="false">
      <c r="A713" s="20"/>
      <c r="B713" s="21"/>
      <c r="C713" s="20"/>
      <c r="D713" s="22"/>
      <c r="E713" s="22"/>
      <c r="F713" s="22"/>
      <c r="G713" s="24" t="str">
        <f aca="false">IF(C713="","",E713-F713)</f>
        <v/>
      </c>
      <c r="H713" s="24" t="str">
        <f aca="false">IF(C713="BUY",-E713,IF(C713="TRIM",G713,""))</f>
        <v/>
      </c>
      <c r="I713" s="25" t="str">
        <f aca="false">IF(C713="BUY",IF(OR(D713="",G713=""),"",G713/D713),IF(C713="TRIM",IF(OR(D713="",E713=""),"",-E713/D713),""))</f>
        <v/>
      </c>
      <c r="J713" s="24" t="str">
        <f aca="false">IF(A713="","",IF(COUNTIF($A$4:A713,A713)=1,INDEX(Chapters!$K$4:$K$203,MATCH(A713,Chapters!$A$4:$A$203,0))+IF(C713="BUY",N(E713),IF(C713="TRIM",-MIN(INDEX(Chapters!$K$4:$K$203,MATCH(A713,Chapters!$A$4:$A$203,0)),ABS(N(I713))*INDEX(Chapters!$H$4:$H$203,MATCH(A713,Chapters!$A$4:$A$203,0))),0)),J712+IF(C713="BUY",N(E713),IF(C713="TRIM",-MIN(J712,ABS(N(I713))*L712),0))))</f>
        <v/>
      </c>
      <c r="K713" s="25" t="str">
        <f aca="false">IF(A713="","",IF(COUNTIF($A$4:A713,A713)=1,INDEX(Chapters!$G$4:$G$203,MATCH(A713,Chapters!$A$4:$A$203,0))+N(I713),K712+N(I713)))</f>
        <v/>
      </c>
      <c r="L713" s="24" t="n">
        <f aca="false">IF(OR(K713="",K713=0),0,J713/K713)</f>
        <v>0</v>
      </c>
      <c r="M713" s="27"/>
    </row>
    <row r="714" customFormat="false" ht="15" hidden="false" customHeight="true" outlineLevel="0" collapsed="false">
      <c r="A714" s="20"/>
      <c r="B714" s="21"/>
      <c r="C714" s="20"/>
      <c r="D714" s="22"/>
      <c r="E714" s="22"/>
      <c r="F714" s="22"/>
      <c r="G714" s="24" t="str">
        <f aca="false">IF(C714="","",E714-F714)</f>
        <v/>
      </c>
      <c r="H714" s="24" t="str">
        <f aca="false">IF(C714="BUY",-E714,IF(C714="TRIM",G714,""))</f>
        <v/>
      </c>
      <c r="I714" s="25" t="str">
        <f aca="false">IF(C714="BUY",IF(OR(D714="",G714=""),"",G714/D714),IF(C714="TRIM",IF(OR(D714="",E714=""),"",-E714/D714),""))</f>
        <v/>
      </c>
      <c r="J714" s="24" t="str">
        <f aca="false">IF(A714="","",IF(COUNTIF($A$4:A714,A714)=1,INDEX(Chapters!$K$4:$K$203,MATCH(A714,Chapters!$A$4:$A$203,0))+IF(C714="BUY",N(E714),IF(C714="TRIM",-MIN(INDEX(Chapters!$K$4:$K$203,MATCH(A714,Chapters!$A$4:$A$203,0)),ABS(N(I714))*INDEX(Chapters!$H$4:$H$203,MATCH(A714,Chapters!$A$4:$A$203,0))),0)),J713+IF(C714="BUY",N(E714),IF(C714="TRIM",-MIN(J713,ABS(N(I714))*L713),0))))</f>
        <v/>
      </c>
      <c r="K714" s="25" t="str">
        <f aca="false">IF(A714="","",IF(COUNTIF($A$4:A714,A714)=1,INDEX(Chapters!$G$4:$G$203,MATCH(A714,Chapters!$A$4:$A$203,0))+N(I714),K713+N(I714)))</f>
        <v/>
      </c>
      <c r="L714" s="24" t="n">
        <f aca="false">IF(OR(K714="",K714=0),0,J714/K714)</f>
        <v>0</v>
      </c>
      <c r="M714" s="27"/>
    </row>
    <row r="715" customFormat="false" ht="15" hidden="false" customHeight="true" outlineLevel="0" collapsed="false">
      <c r="A715" s="20"/>
      <c r="B715" s="21"/>
      <c r="C715" s="20"/>
      <c r="D715" s="22"/>
      <c r="E715" s="22"/>
      <c r="F715" s="22"/>
      <c r="G715" s="24" t="str">
        <f aca="false">IF(C715="","",E715-F715)</f>
        <v/>
      </c>
      <c r="H715" s="24" t="str">
        <f aca="false">IF(C715="BUY",-E715,IF(C715="TRIM",G715,""))</f>
        <v/>
      </c>
      <c r="I715" s="25" t="str">
        <f aca="false">IF(C715="BUY",IF(OR(D715="",G715=""),"",G715/D715),IF(C715="TRIM",IF(OR(D715="",E715=""),"",-E715/D715),""))</f>
        <v/>
      </c>
      <c r="J715" s="24" t="str">
        <f aca="false">IF(A715="","",IF(COUNTIF($A$4:A715,A715)=1,INDEX(Chapters!$K$4:$K$203,MATCH(A715,Chapters!$A$4:$A$203,0))+IF(C715="BUY",N(E715),IF(C715="TRIM",-MIN(INDEX(Chapters!$K$4:$K$203,MATCH(A715,Chapters!$A$4:$A$203,0)),ABS(N(I715))*INDEX(Chapters!$H$4:$H$203,MATCH(A715,Chapters!$A$4:$A$203,0))),0)),J714+IF(C715="BUY",N(E715),IF(C715="TRIM",-MIN(J714,ABS(N(I715))*L714),0))))</f>
        <v/>
      </c>
      <c r="K715" s="25" t="str">
        <f aca="false">IF(A715="","",IF(COUNTIF($A$4:A715,A715)=1,INDEX(Chapters!$G$4:$G$203,MATCH(A715,Chapters!$A$4:$A$203,0))+N(I715),K714+N(I715)))</f>
        <v/>
      </c>
      <c r="L715" s="24" t="n">
        <f aca="false">IF(OR(K715="",K715=0),0,J715/K715)</f>
        <v>0</v>
      </c>
      <c r="M715" s="27"/>
    </row>
    <row r="716" customFormat="false" ht="15" hidden="false" customHeight="true" outlineLevel="0" collapsed="false">
      <c r="A716" s="20"/>
      <c r="B716" s="21"/>
      <c r="C716" s="20"/>
      <c r="D716" s="22"/>
      <c r="E716" s="22"/>
      <c r="F716" s="22"/>
      <c r="G716" s="24" t="str">
        <f aca="false">IF(C716="","",E716-F716)</f>
        <v/>
      </c>
      <c r="H716" s="24" t="str">
        <f aca="false">IF(C716="BUY",-E716,IF(C716="TRIM",G716,""))</f>
        <v/>
      </c>
      <c r="I716" s="25" t="str">
        <f aca="false">IF(C716="BUY",IF(OR(D716="",G716=""),"",G716/D716),IF(C716="TRIM",IF(OR(D716="",E716=""),"",-E716/D716),""))</f>
        <v/>
      </c>
      <c r="J716" s="24" t="str">
        <f aca="false">IF(A716="","",IF(COUNTIF($A$4:A716,A716)=1,INDEX(Chapters!$K$4:$K$203,MATCH(A716,Chapters!$A$4:$A$203,0))+IF(C716="BUY",N(E716),IF(C716="TRIM",-MIN(INDEX(Chapters!$K$4:$K$203,MATCH(A716,Chapters!$A$4:$A$203,0)),ABS(N(I716))*INDEX(Chapters!$H$4:$H$203,MATCH(A716,Chapters!$A$4:$A$203,0))),0)),J715+IF(C716="BUY",N(E716),IF(C716="TRIM",-MIN(J715,ABS(N(I716))*L715),0))))</f>
        <v/>
      </c>
      <c r="K716" s="25" t="str">
        <f aca="false">IF(A716="","",IF(COUNTIF($A$4:A716,A716)=1,INDEX(Chapters!$G$4:$G$203,MATCH(A716,Chapters!$A$4:$A$203,0))+N(I716),K715+N(I716)))</f>
        <v/>
      </c>
      <c r="L716" s="24" t="n">
        <f aca="false">IF(OR(K716="",K716=0),0,J716/K716)</f>
        <v>0</v>
      </c>
      <c r="M716" s="27"/>
    </row>
    <row r="717" customFormat="false" ht="15" hidden="false" customHeight="true" outlineLevel="0" collapsed="false">
      <c r="A717" s="20"/>
      <c r="B717" s="21"/>
      <c r="C717" s="20"/>
      <c r="D717" s="22"/>
      <c r="E717" s="22"/>
      <c r="F717" s="22"/>
      <c r="G717" s="24" t="str">
        <f aca="false">IF(C717="","",E717-F717)</f>
        <v/>
      </c>
      <c r="H717" s="24" t="str">
        <f aca="false">IF(C717="BUY",-E717,IF(C717="TRIM",G717,""))</f>
        <v/>
      </c>
      <c r="I717" s="25" t="str">
        <f aca="false">IF(C717="BUY",IF(OR(D717="",G717=""),"",G717/D717),IF(C717="TRIM",IF(OR(D717="",E717=""),"",-E717/D717),""))</f>
        <v/>
      </c>
      <c r="J717" s="24" t="str">
        <f aca="false">IF(A717="","",IF(COUNTIF($A$4:A717,A717)=1,INDEX(Chapters!$K$4:$K$203,MATCH(A717,Chapters!$A$4:$A$203,0))+IF(C717="BUY",N(E717),IF(C717="TRIM",-MIN(INDEX(Chapters!$K$4:$K$203,MATCH(A717,Chapters!$A$4:$A$203,0)),ABS(N(I717))*INDEX(Chapters!$H$4:$H$203,MATCH(A717,Chapters!$A$4:$A$203,0))),0)),J716+IF(C717="BUY",N(E717),IF(C717="TRIM",-MIN(J716,ABS(N(I717))*L716),0))))</f>
        <v/>
      </c>
      <c r="K717" s="25" t="str">
        <f aca="false">IF(A717="","",IF(COUNTIF($A$4:A717,A717)=1,INDEX(Chapters!$G$4:$G$203,MATCH(A717,Chapters!$A$4:$A$203,0))+N(I717),K716+N(I717)))</f>
        <v/>
      </c>
      <c r="L717" s="24" t="n">
        <f aca="false">IF(OR(K717="",K717=0),0,J717/K717)</f>
        <v>0</v>
      </c>
      <c r="M717" s="27"/>
    </row>
    <row r="718" customFormat="false" ht="15" hidden="false" customHeight="true" outlineLevel="0" collapsed="false">
      <c r="A718" s="20"/>
      <c r="B718" s="21"/>
      <c r="C718" s="20"/>
      <c r="D718" s="22"/>
      <c r="E718" s="22"/>
      <c r="F718" s="22"/>
      <c r="G718" s="24" t="str">
        <f aca="false">IF(C718="","",E718-F718)</f>
        <v/>
      </c>
      <c r="H718" s="24" t="str">
        <f aca="false">IF(C718="BUY",-E718,IF(C718="TRIM",G718,""))</f>
        <v/>
      </c>
      <c r="I718" s="25" t="str">
        <f aca="false">IF(C718="BUY",IF(OR(D718="",G718=""),"",G718/D718),IF(C718="TRIM",IF(OR(D718="",E718=""),"",-E718/D718),""))</f>
        <v/>
      </c>
      <c r="J718" s="24" t="str">
        <f aca="false">IF(A718="","",IF(COUNTIF($A$4:A718,A718)=1,INDEX(Chapters!$K$4:$K$203,MATCH(A718,Chapters!$A$4:$A$203,0))+IF(C718="BUY",N(E718),IF(C718="TRIM",-MIN(INDEX(Chapters!$K$4:$K$203,MATCH(A718,Chapters!$A$4:$A$203,0)),ABS(N(I718))*INDEX(Chapters!$H$4:$H$203,MATCH(A718,Chapters!$A$4:$A$203,0))),0)),J717+IF(C718="BUY",N(E718),IF(C718="TRIM",-MIN(J717,ABS(N(I718))*L717),0))))</f>
        <v/>
      </c>
      <c r="K718" s="25" t="str">
        <f aca="false">IF(A718="","",IF(COUNTIF($A$4:A718,A718)=1,INDEX(Chapters!$G$4:$G$203,MATCH(A718,Chapters!$A$4:$A$203,0))+N(I718),K717+N(I718)))</f>
        <v/>
      </c>
      <c r="L718" s="24" t="n">
        <f aca="false">IF(OR(K718="",K718=0),0,J718/K718)</f>
        <v>0</v>
      </c>
      <c r="M718" s="27"/>
    </row>
    <row r="719" customFormat="false" ht="15" hidden="false" customHeight="true" outlineLevel="0" collapsed="false">
      <c r="A719" s="20"/>
      <c r="B719" s="21"/>
      <c r="C719" s="20"/>
      <c r="D719" s="22"/>
      <c r="E719" s="22"/>
      <c r="F719" s="22"/>
      <c r="G719" s="24" t="str">
        <f aca="false">IF(C719="","",E719-F719)</f>
        <v/>
      </c>
      <c r="H719" s="24" t="str">
        <f aca="false">IF(C719="BUY",-E719,IF(C719="TRIM",G719,""))</f>
        <v/>
      </c>
      <c r="I719" s="25" t="str">
        <f aca="false">IF(C719="BUY",IF(OR(D719="",G719=""),"",G719/D719),IF(C719="TRIM",IF(OR(D719="",E719=""),"",-E719/D719),""))</f>
        <v/>
      </c>
      <c r="J719" s="24" t="str">
        <f aca="false">IF(A719="","",IF(COUNTIF($A$4:A719,A719)=1,INDEX(Chapters!$K$4:$K$203,MATCH(A719,Chapters!$A$4:$A$203,0))+IF(C719="BUY",N(E719),IF(C719="TRIM",-MIN(INDEX(Chapters!$K$4:$K$203,MATCH(A719,Chapters!$A$4:$A$203,0)),ABS(N(I719))*INDEX(Chapters!$H$4:$H$203,MATCH(A719,Chapters!$A$4:$A$203,0))),0)),J718+IF(C719="BUY",N(E719),IF(C719="TRIM",-MIN(J718,ABS(N(I719))*L718),0))))</f>
        <v/>
      </c>
      <c r="K719" s="25" t="str">
        <f aca="false">IF(A719="","",IF(COUNTIF($A$4:A719,A719)=1,INDEX(Chapters!$G$4:$G$203,MATCH(A719,Chapters!$A$4:$A$203,0))+N(I719),K718+N(I719)))</f>
        <v/>
      </c>
      <c r="L719" s="24" t="n">
        <f aca="false">IF(OR(K719="",K719=0),0,J719/K719)</f>
        <v>0</v>
      </c>
      <c r="M719" s="27"/>
    </row>
    <row r="720" customFormat="false" ht="15" hidden="false" customHeight="true" outlineLevel="0" collapsed="false">
      <c r="A720" s="20"/>
      <c r="B720" s="21"/>
      <c r="C720" s="20"/>
      <c r="D720" s="22"/>
      <c r="E720" s="22"/>
      <c r="F720" s="22"/>
      <c r="G720" s="24" t="str">
        <f aca="false">IF(C720="","",E720-F720)</f>
        <v/>
      </c>
      <c r="H720" s="24" t="str">
        <f aca="false">IF(C720="BUY",-E720,IF(C720="TRIM",G720,""))</f>
        <v/>
      </c>
      <c r="I720" s="25" t="str">
        <f aca="false">IF(C720="BUY",IF(OR(D720="",G720=""),"",G720/D720),IF(C720="TRIM",IF(OR(D720="",E720=""),"",-E720/D720),""))</f>
        <v/>
      </c>
      <c r="J720" s="24" t="str">
        <f aca="false">IF(A720="","",IF(COUNTIF($A$4:A720,A720)=1,INDEX(Chapters!$K$4:$K$203,MATCH(A720,Chapters!$A$4:$A$203,0))+IF(C720="BUY",N(E720),IF(C720="TRIM",-MIN(INDEX(Chapters!$K$4:$K$203,MATCH(A720,Chapters!$A$4:$A$203,0)),ABS(N(I720))*INDEX(Chapters!$H$4:$H$203,MATCH(A720,Chapters!$A$4:$A$203,0))),0)),J719+IF(C720="BUY",N(E720),IF(C720="TRIM",-MIN(J719,ABS(N(I720))*L719),0))))</f>
        <v/>
      </c>
      <c r="K720" s="25" t="str">
        <f aca="false">IF(A720="","",IF(COUNTIF($A$4:A720,A720)=1,INDEX(Chapters!$G$4:$G$203,MATCH(A720,Chapters!$A$4:$A$203,0))+N(I720),K719+N(I720)))</f>
        <v/>
      </c>
      <c r="L720" s="24" t="n">
        <f aca="false">IF(OR(K720="",K720=0),0,J720/K720)</f>
        <v>0</v>
      </c>
      <c r="M720" s="27"/>
    </row>
    <row r="721" customFormat="false" ht="15" hidden="false" customHeight="true" outlineLevel="0" collapsed="false">
      <c r="A721" s="20"/>
      <c r="B721" s="21"/>
      <c r="C721" s="20"/>
      <c r="D721" s="22"/>
      <c r="E721" s="22"/>
      <c r="F721" s="22"/>
      <c r="G721" s="24" t="str">
        <f aca="false">IF(C721="","",E721-F721)</f>
        <v/>
      </c>
      <c r="H721" s="24" t="str">
        <f aca="false">IF(C721="BUY",-E721,IF(C721="TRIM",G721,""))</f>
        <v/>
      </c>
      <c r="I721" s="25" t="str">
        <f aca="false">IF(C721="BUY",IF(OR(D721="",G721=""),"",G721/D721),IF(C721="TRIM",IF(OR(D721="",E721=""),"",-E721/D721),""))</f>
        <v/>
      </c>
      <c r="J721" s="24" t="str">
        <f aca="false">IF(A721="","",IF(COUNTIF($A$4:A721,A721)=1,INDEX(Chapters!$K$4:$K$203,MATCH(A721,Chapters!$A$4:$A$203,0))+IF(C721="BUY",N(E721),IF(C721="TRIM",-MIN(INDEX(Chapters!$K$4:$K$203,MATCH(A721,Chapters!$A$4:$A$203,0)),ABS(N(I721))*INDEX(Chapters!$H$4:$H$203,MATCH(A721,Chapters!$A$4:$A$203,0))),0)),J720+IF(C721="BUY",N(E721),IF(C721="TRIM",-MIN(J720,ABS(N(I721))*L720),0))))</f>
        <v/>
      </c>
      <c r="K721" s="25" t="str">
        <f aca="false">IF(A721="","",IF(COUNTIF($A$4:A721,A721)=1,INDEX(Chapters!$G$4:$G$203,MATCH(A721,Chapters!$A$4:$A$203,0))+N(I721),K720+N(I721)))</f>
        <v/>
      </c>
      <c r="L721" s="24" t="n">
        <f aca="false">IF(OR(K721="",K721=0),0,J721/K721)</f>
        <v>0</v>
      </c>
      <c r="M721" s="27"/>
    </row>
    <row r="722" customFormat="false" ht="15" hidden="false" customHeight="true" outlineLevel="0" collapsed="false">
      <c r="A722" s="20"/>
      <c r="B722" s="21"/>
      <c r="C722" s="20"/>
      <c r="D722" s="22"/>
      <c r="E722" s="22"/>
      <c r="F722" s="22"/>
      <c r="G722" s="24" t="str">
        <f aca="false">IF(C722="","",E722-F722)</f>
        <v/>
      </c>
      <c r="H722" s="24" t="str">
        <f aca="false">IF(C722="BUY",-E722,IF(C722="TRIM",G722,""))</f>
        <v/>
      </c>
      <c r="I722" s="25" t="str">
        <f aca="false">IF(C722="BUY",IF(OR(D722="",G722=""),"",G722/D722),IF(C722="TRIM",IF(OR(D722="",E722=""),"",-E722/D722),""))</f>
        <v/>
      </c>
      <c r="J722" s="24" t="str">
        <f aca="false">IF(A722="","",IF(COUNTIF($A$4:A722,A722)=1,INDEX(Chapters!$K$4:$K$203,MATCH(A722,Chapters!$A$4:$A$203,0))+IF(C722="BUY",N(E722),IF(C722="TRIM",-MIN(INDEX(Chapters!$K$4:$K$203,MATCH(A722,Chapters!$A$4:$A$203,0)),ABS(N(I722))*INDEX(Chapters!$H$4:$H$203,MATCH(A722,Chapters!$A$4:$A$203,0))),0)),J721+IF(C722="BUY",N(E722),IF(C722="TRIM",-MIN(J721,ABS(N(I722))*L721),0))))</f>
        <v/>
      </c>
      <c r="K722" s="25" t="str">
        <f aca="false">IF(A722="","",IF(COUNTIF($A$4:A722,A722)=1,INDEX(Chapters!$G$4:$G$203,MATCH(A722,Chapters!$A$4:$A$203,0))+N(I722),K721+N(I722)))</f>
        <v/>
      </c>
      <c r="L722" s="24" t="n">
        <f aca="false">IF(OR(K722="",K722=0),0,J722/K722)</f>
        <v>0</v>
      </c>
      <c r="M722" s="27"/>
    </row>
    <row r="723" customFormat="false" ht="15" hidden="false" customHeight="true" outlineLevel="0" collapsed="false">
      <c r="A723" s="20"/>
      <c r="B723" s="21"/>
      <c r="C723" s="20"/>
      <c r="D723" s="22"/>
      <c r="E723" s="22"/>
      <c r="F723" s="22"/>
      <c r="G723" s="24" t="str">
        <f aca="false">IF(C723="","",E723-F723)</f>
        <v/>
      </c>
      <c r="H723" s="24" t="str">
        <f aca="false">IF(C723="BUY",-E723,IF(C723="TRIM",G723,""))</f>
        <v/>
      </c>
      <c r="I723" s="25" t="str">
        <f aca="false">IF(C723="BUY",IF(OR(D723="",G723=""),"",G723/D723),IF(C723="TRIM",IF(OR(D723="",E723=""),"",-E723/D723),""))</f>
        <v/>
      </c>
      <c r="J723" s="24" t="str">
        <f aca="false">IF(A723="","",IF(COUNTIF($A$4:A723,A723)=1,INDEX(Chapters!$K$4:$K$203,MATCH(A723,Chapters!$A$4:$A$203,0))+IF(C723="BUY",N(E723),IF(C723="TRIM",-MIN(INDEX(Chapters!$K$4:$K$203,MATCH(A723,Chapters!$A$4:$A$203,0)),ABS(N(I723))*INDEX(Chapters!$H$4:$H$203,MATCH(A723,Chapters!$A$4:$A$203,0))),0)),J722+IF(C723="BUY",N(E723),IF(C723="TRIM",-MIN(J722,ABS(N(I723))*L722),0))))</f>
        <v/>
      </c>
      <c r="K723" s="25" t="str">
        <f aca="false">IF(A723="","",IF(COUNTIF($A$4:A723,A723)=1,INDEX(Chapters!$G$4:$G$203,MATCH(A723,Chapters!$A$4:$A$203,0))+N(I723),K722+N(I723)))</f>
        <v/>
      </c>
      <c r="L723" s="24" t="n">
        <f aca="false">IF(OR(K723="",K723=0),0,J723/K723)</f>
        <v>0</v>
      </c>
      <c r="M723" s="27"/>
    </row>
    <row r="724" customFormat="false" ht="15" hidden="false" customHeight="true" outlineLevel="0" collapsed="false">
      <c r="A724" s="20"/>
      <c r="B724" s="21"/>
      <c r="C724" s="20"/>
      <c r="D724" s="22"/>
      <c r="E724" s="22"/>
      <c r="F724" s="22"/>
      <c r="G724" s="24" t="str">
        <f aca="false">IF(C724="","",E724-F724)</f>
        <v/>
      </c>
      <c r="H724" s="24" t="str">
        <f aca="false">IF(C724="BUY",-E724,IF(C724="TRIM",G724,""))</f>
        <v/>
      </c>
      <c r="I724" s="25" t="str">
        <f aca="false">IF(C724="BUY",IF(OR(D724="",G724=""),"",G724/D724),IF(C724="TRIM",IF(OR(D724="",E724=""),"",-E724/D724),""))</f>
        <v/>
      </c>
      <c r="J724" s="24" t="str">
        <f aca="false">IF(A724="","",IF(COUNTIF($A$4:A724,A724)=1,INDEX(Chapters!$K$4:$K$203,MATCH(A724,Chapters!$A$4:$A$203,0))+IF(C724="BUY",N(E724),IF(C724="TRIM",-MIN(INDEX(Chapters!$K$4:$K$203,MATCH(A724,Chapters!$A$4:$A$203,0)),ABS(N(I724))*INDEX(Chapters!$H$4:$H$203,MATCH(A724,Chapters!$A$4:$A$203,0))),0)),J723+IF(C724="BUY",N(E724),IF(C724="TRIM",-MIN(J723,ABS(N(I724))*L723),0))))</f>
        <v/>
      </c>
      <c r="K724" s="25" t="str">
        <f aca="false">IF(A724="","",IF(COUNTIF($A$4:A724,A724)=1,INDEX(Chapters!$G$4:$G$203,MATCH(A724,Chapters!$A$4:$A$203,0))+N(I724),K723+N(I724)))</f>
        <v/>
      </c>
      <c r="L724" s="24" t="n">
        <f aca="false">IF(OR(K724="",K724=0),0,J724/K724)</f>
        <v>0</v>
      </c>
      <c r="M724" s="27"/>
    </row>
    <row r="725" customFormat="false" ht="15" hidden="false" customHeight="true" outlineLevel="0" collapsed="false">
      <c r="A725" s="20"/>
      <c r="B725" s="21"/>
      <c r="C725" s="20"/>
      <c r="D725" s="22"/>
      <c r="E725" s="22"/>
      <c r="F725" s="22"/>
      <c r="G725" s="24" t="str">
        <f aca="false">IF(C725="","",E725-F725)</f>
        <v/>
      </c>
      <c r="H725" s="24" t="str">
        <f aca="false">IF(C725="BUY",-E725,IF(C725="TRIM",G725,""))</f>
        <v/>
      </c>
      <c r="I725" s="25" t="str">
        <f aca="false">IF(C725="BUY",IF(OR(D725="",G725=""),"",G725/D725),IF(C725="TRIM",IF(OR(D725="",E725=""),"",-E725/D725),""))</f>
        <v/>
      </c>
      <c r="J725" s="24" t="str">
        <f aca="false">IF(A725="","",IF(COUNTIF($A$4:A725,A725)=1,INDEX(Chapters!$K$4:$K$203,MATCH(A725,Chapters!$A$4:$A$203,0))+IF(C725="BUY",N(E725),IF(C725="TRIM",-MIN(INDEX(Chapters!$K$4:$K$203,MATCH(A725,Chapters!$A$4:$A$203,0)),ABS(N(I725))*INDEX(Chapters!$H$4:$H$203,MATCH(A725,Chapters!$A$4:$A$203,0))),0)),J724+IF(C725="BUY",N(E725),IF(C725="TRIM",-MIN(J724,ABS(N(I725))*L724),0))))</f>
        <v/>
      </c>
      <c r="K725" s="25" t="str">
        <f aca="false">IF(A725="","",IF(COUNTIF($A$4:A725,A725)=1,INDEX(Chapters!$G$4:$G$203,MATCH(A725,Chapters!$A$4:$A$203,0))+N(I725),K724+N(I725)))</f>
        <v/>
      </c>
      <c r="L725" s="24" t="n">
        <f aca="false">IF(OR(K725="",K725=0),0,J725/K725)</f>
        <v>0</v>
      </c>
      <c r="M725" s="27"/>
    </row>
    <row r="726" customFormat="false" ht="15" hidden="false" customHeight="true" outlineLevel="0" collapsed="false">
      <c r="A726" s="20"/>
      <c r="B726" s="21"/>
      <c r="C726" s="20"/>
      <c r="D726" s="22"/>
      <c r="E726" s="22"/>
      <c r="F726" s="22"/>
      <c r="G726" s="24" t="str">
        <f aca="false">IF(C726="","",E726-F726)</f>
        <v/>
      </c>
      <c r="H726" s="24" t="str">
        <f aca="false">IF(C726="BUY",-E726,IF(C726="TRIM",G726,""))</f>
        <v/>
      </c>
      <c r="I726" s="25" t="str">
        <f aca="false">IF(C726="BUY",IF(OR(D726="",G726=""),"",G726/D726),IF(C726="TRIM",IF(OR(D726="",E726=""),"",-E726/D726),""))</f>
        <v/>
      </c>
      <c r="J726" s="24" t="str">
        <f aca="false">IF(A726="","",IF(COUNTIF($A$4:A726,A726)=1,INDEX(Chapters!$K$4:$K$203,MATCH(A726,Chapters!$A$4:$A$203,0))+IF(C726="BUY",N(E726),IF(C726="TRIM",-MIN(INDEX(Chapters!$K$4:$K$203,MATCH(A726,Chapters!$A$4:$A$203,0)),ABS(N(I726))*INDEX(Chapters!$H$4:$H$203,MATCH(A726,Chapters!$A$4:$A$203,0))),0)),J725+IF(C726="BUY",N(E726),IF(C726="TRIM",-MIN(J725,ABS(N(I726))*L725),0))))</f>
        <v/>
      </c>
      <c r="K726" s="25" t="str">
        <f aca="false">IF(A726="","",IF(COUNTIF($A$4:A726,A726)=1,INDEX(Chapters!$G$4:$G$203,MATCH(A726,Chapters!$A$4:$A$203,0))+N(I726),K725+N(I726)))</f>
        <v/>
      </c>
      <c r="L726" s="24" t="n">
        <f aca="false">IF(OR(K726="",K726=0),0,J726/K726)</f>
        <v>0</v>
      </c>
      <c r="M726" s="27"/>
    </row>
    <row r="727" customFormat="false" ht="15" hidden="false" customHeight="true" outlineLevel="0" collapsed="false">
      <c r="A727" s="20"/>
      <c r="B727" s="21"/>
      <c r="C727" s="20"/>
      <c r="D727" s="22"/>
      <c r="E727" s="22"/>
      <c r="F727" s="22"/>
      <c r="G727" s="24" t="str">
        <f aca="false">IF(C727="","",E727-F727)</f>
        <v/>
      </c>
      <c r="H727" s="24" t="str">
        <f aca="false">IF(C727="BUY",-E727,IF(C727="TRIM",G727,""))</f>
        <v/>
      </c>
      <c r="I727" s="25" t="str">
        <f aca="false">IF(C727="BUY",IF(OR(D727="",G727=""),"",G727/D727),IF(C727="TRIM",IF(OR(D727="",E727=""),"",-E727/D727),""))</f>
        <v/>
      </c>
      <c r="J727" s="24" t="str">
        <f aca="false">IF(A727="","",IF(COUNTIF($A$4:A727,A727)=1,INDEX(Chapters!$K$4:$K$203,MATCH(A727,Chapters!$A$4:$A$203,0))+IF(C727="BUY",N(E727),IF(C727="TRIM",-MIN(INDEX(Chapters!$K$4:$K$203,MATCH(A727,Chapters!$A$4:$A$203,0)),ABS(N(I727))*INDEX(Chapters!$H$4:$H$203,MATCH(A727,Chapters!$A$4:$A$203,0))),0)),J726+IF(C727="BUY",N(E727),IF(C727="TRIM",-MIN(J726,ABS(N(I727))*L726),0))))</f>
        <v/>
      </c>
      <c r="K727" s="25" t="str">
        <f aca="false">IF(A727="","",IF(COUNTIF($A$4:A727,A727)=1,INDEX(Chapters!$G$4:$G$203,MATCH(A727,Chapters!$A$4:$A$203,0))+N(I727),K726+N(I727)))</f>
        <v/>
      </c>
      <c r="L727" s="24" t="n">
        <f aca="false">IF(OR(K727="",K727=0),0,J727/K727)</f>
        <v>0</v>
      </c>
      <c r="M727" s="27"/>
    </row>
    <row r="728" customFormat="false" ht="15" hidden="false" customHeight="true" outlineLevel="0" collapsed="false">
      <c r="A728" s="20"/>
      <c r="B728" s="21"/>
      <c r="C728" s="20"/>
      <c r="D728" s="22"/>
      <c r="E728" s="22"/>
      <c r="F728" s="22"/>
      <c r="G728" s="24" t="str">
        <f aca="false">IF(C728="","",E728-F728)</f>
        <v/>
      </c>
      <c r="H728" s="24" t="str">
        <f aca="false">IF(C728="BUY",-E728,IF(C728="TRIM",G728,""))</f>
        <v/>
      </c>
      <c r="I728" s="25" t="str">
        <f aca="false">IF(C728="BUY",IF(OR(D728="",G728=""),"",G728/D728),IF(C728="TRIM",IF(OR(D728="",E728=""),"",-E728/D728),""))</f>
        <v/>
      </c>
      <c r="J728" s="24" t="str">
        <f aca="false">IF(A728="","",IF(COUNTIF($A$4:A728,A728)=1,INDEX(Chapters!$K$4:$K$203,MATCH(A728,Chapters!$A$4:$A$203,0))+IF(C728="BUY",N(E728),IF(C728="TRIM",-MIN(INDEX(Chapters!$K$4:$K$203,MATCH(A728,Chapters!$A$4:$A$203,0)),ABS(N(I728))*INDEX(Chapters!$H$4:$H$203,MATCH(A728,Chapters!$A$4:$A$203,0))),0)),J727+IF(C728="BUY",N(E728),IF(C728="TRIM",-MIN(J727,ABS(N(I728))*L727),0))))</f>
        <v/>
      </c>
      <c r="K728" s="25" t="str">
        <f aca="false">IF(A728="","",IF(COUNTIF($A$4:A728,A728)=1,INDEX(Chapters!$G$4:$G$203,MATCH(A728,Chapters!$A$4:$A$203,0))+N(I728),K727+N(I728)))</f>
        <v/>
      </c>
      <c r="L728" s="24" t="n">
        <f aca="false">IF(OR(K728="",K728=0),0,J728/K728)</f>
        <v>0</v>
      </c>
      <c r="M728" s="27"/>
    </row>
    <row r="729" customFormat="false" ht="15" hidden="false" customHeight="true" outlineLevel="0" collapsed="false">
      <c r="A729" s="20"/>
      <c r="B729" s="21"/>
      <c r="C729" s="20"/>
      <c r="D729" s="22"/>
      <c r="E729" s="22"/>
      <c r="F729" s="22"/>
      <c r="G729" s="24" t="str">
        <f aca="false">IF(C729="","",E729-F729)</f>
        <v/>
      </c>
      <c r="H729" s="24" t="str">
        <f aca="false">IF(C729="BUY",-E729,IF(C729="TRIM",G729,""))</f>
        <v/>
      </c>
      <c r="I729" s="25" t="str">
        <f aca="false">IF(C729="BUY",IF(OR(D729="",G729=""),"",G729/D729),IF(C729="TRIM",IF(OR(D729="",E729=""),"",-E729/D729),""))</f>
        <v/>
      </c>
      <c r="J729" s="24" t="str">
        <f aca="false">IF(A729="","",IF(COUNTIF($A$4:A729,A729)=1,INDEX(Chapters!$K$4:$K$203,MATCH(A729,Chapters!$A$4:$A$203,0))+IF(C729="BUY",N(E729),IF(C729="TRIM",-MIN(INDEX(Chapters!$K$4:$K$203,MATCH(A729,Chapters!$A$4:$A$203,0)),ABS(N(I729))*INDEX(Chapters!$H$4:$H$203,MATCH(A729,Chapters!$A$4:$A$203,0))),0)),J728+IF(C729="BUY",N(E729),IF(C729="TRIM",-MIN(J728,ABS(N(I729))*L728),0))))</f>
        <v/>
      </c>
      <c r="K729" s="25" t="str">
        <f aca="false">IF(A729="","",IF(COUNTIF($A$4:A729,A729)=1,INDEX(Chapters!$G$4:$G$203,MATCH(A729,Chapters!$A$4:$A$203,0))+N(I729),K728+N(I729)))</f>
        <v/>
      </c>
      <c r="L729" s="24" t="n">
        <f aca="false">IF(OR(K729="",K729=0),0,J729/K729)</f>
        <v>0</v>
      </c>
      <c r="M729" s="27"/>
    </row>
    <row r="730" customFormat="false" ht="15" hidden="false" customHeight="true" outlineLevel="0" collapsed="false">
      <c r="A730" s="20"/>
      <c r="B730" s="21"/>
      <c r="C730" s="20"/>
      <c r="D730" s="22"/>
      <c r="E730" s="22"/>
      <c r="F730" s="22"/>
      <c r="G730" s="24" t="str">
        <f aca="false">IF(C730="","",E730-F730)</f>
        <v/>
      </c>
      <c r="H730" s="24" t="str">
        <f aca="false">IF(C730="BUY",-E730,IF(C730="TRIM",G730,""))</f>
        <v/>
      </c>
      <c r="I730" s="25" t="str">
        <f aca="false">IF(C730="BUY",IF(OR(D730="",G730=""),"",G730/D730),IF(C730="TRIM",IF(OR(D730="",E730=""),"",-E730/D730),""))</f>
        <v/>
      </c>
      <c r="J730" s="24" t="str">
        <f aca="false">IF(A730="","",IF(COUNTIF($A$4:A730,A730)=1,INDEX(Chapters!$K$4:$K$203,MATCH(A730,Chapters!$A$4:$A$203,0))+IF(C730="BUY",N(E730),IF(C730="TRIM",-MIN(INDEX(Chapters!$K$4:$K$203,MATCH(A730,Chapters!$A$4:$A$203,0)),ABS(N(I730))*INDEX(Chapters!$H$4:$H$203,MATCH(A730,Chapters!$A$4:$A$203,0))),0)),J729+IF(C730="BUY",N(E730),IF(C730="TRIM",-MIN(J729,ABS(N(I730))*L729),0))))</f>
        <v/>
      </c>
      <c r="K730" s="25" t="str">
        <f aca="false">IF(A730="","",IF(COUNTIF($A$4:A730,A730)=1,INDEX(Chapters!$G$4:$G$203,MATCH(A730,Chapters!$A$4:$A$203,0))+N(I730),K729+N(I730)))</f>
        <v/>
      </c>
      <c r="L730" s="24" t="n">
        <f aca="false">IF(OR(K730="",K730=0),0,J730/K730)</f>
        <v>0</v>
      </c>
      <c r="M730" s="27"/>
    </row>
    <row r="731" customFormat="false" ht="15" hidden="false" customHeight="true" outlineLevel="0" collapsed="false">
      <c r="A731" s="20"/>
      <c r="B731" s="21"/>
      <c r="C731" s="20"/>
      <c r="D731" s="22"/>
      <c r="E731" s="22"/>
      <c r="F731" s="22"/>
      <c r="G731" s="24" t="str">
        <f aca="false">IF(C731="","",E731-F731)</f>
        <v/>
      </c>
      <c r="H731" s="24" t="str">
        <f aca="false">IF(C731="BUY",-E731,IF(C731="TRIM",G731,""))</f>
        <v/>
      </c>
      <c r="I731" s="25" t="str">
        <f aca="false">IF(C731="BUY",IF(OR(D731="",G731=""),"",G731/D731),IF(C731="TRIM",IF(OR(D731="",E731=""),"",-E731/D731),""))</f>
        <v/>
      </c>
      <c r="J731" s="24" t="str">
        <f aca="false">IF(A731="","",IF(COUNTIF($A$4:A731,A731)=1,INDEX(Chapters!$K$4:$K$203,MATCH(A731,Chapters!$A$4:$A$203,0))+IF(C731="BUY",N(E731),IF(C731="TRIM",-MIN(INDEX(Chapters!$K$4:$K$203,MATCH(A731,Chapters!$A$4:$A$203,0)),ABS(N(I731))*INDEX(Chapters!$H$4:$H$203,MATCH(A731,Chapters!$A$4:$A$203,0))),0)),J730+IF(C731="BUY",N(E731),IF(C731="TRIM",-MIN(J730,ABS(N(I731))*L730),0))))</f>
        <v/>
      </c>
      <c r="K731" s="25" t="str">
        <f aca="false">IF(A731="","",IF(COUNTIF($A$4:A731,A731)=1,INDEX(Chapters!$G$4:$G$203,MATCH(A731,Chapters!$A$4:$A$203,0))+N(I731),K730+N(I731)))</f>
        <v/>
      </c>
      <c r="L731" s="24" t="n">
        <f aca="false">IF(OR(K731="",K731=0),0,J731/K731)</f>
        <v>0</v>
      </c>
      <c r="M731" s="27"/>
    </row>
    <row r="732" customFormat="false" ht="15" hidden="false" customHeight="true" outlineLevel="0" collapsed="false">
      <c r="A732" s="20"/>
      <c r="B732" s="21"/>
      <c r="C732" s="20"/>
      <c r="D732" s="22"/>
      <c r="E732" s="22"/>
      <c r="F732" s="22"/>
      <c r="G732" s="24" t="str">
        <f aca="false">IF(C732="","",E732-F732)</f>
        <v/>
      </c>
      <c r="H732" s="24" t="str">
        <f aca="false">IF(C732="BUY",-E732,IF(C732="TRIM",G732,""))</f>
        <v/>
      </c>
      <c r="I732" s="25" t="str">
        <f aca="false">IF(C732="BUY",IF(OR(D732="",G732=""),"",G732/D732),IF(C732="TRIM",IF(OR(D732="",E732=""),"",-E732/D732),""))</f>
        <v/>
      </c>
      <c r="J732" s="24" t="str">
        <f aca="false">IF(A732="","",IF(COUNTIF($A$4:A732,A732)=1,INDEX(Chapters!$K$4:$K$203,MATCH(A732,Chapters!$A$4:$A$203,0))+IF(C732="BUY",N(E732),IF(C732="TRIM",-MIN(INDEX(Chapters!$K$4:$K$203,MATCH(A732,Chapters!$A$4:$A$203,0)),ABS(N(I732))*INDEX(Chapters!$H$4:$H$203,MATCH(A732,Chapters!$A$4:$A$203,0))),0)),J731+IF(C732="BUY",N(E732),IF(C732="TRIM",-MIN(J731,ABS(N(I732))*L731),0))))</f>
        <v/>
      </c>
      <c r="K732" s="25" t="str">
        <f aca="false">IF(A732="","",IF(COUNTIF($A$4:A732,A732)=1,INDEX(Chapters!$G$4:$G$203,MATCH(A732,Chapters!$A$4:$A$203,0))+N(I732),K731+N(I732)))</f>
        <v/>
      </c>
      <c r="L732" s="24" t="n">
        <f aca="false">IF(OR(K732="",K732=0),0,J732/K732)</f>
        <v>0</v>
      </c>
      <c r="M732" s="27"/>
    </row>
    <row r="733" customFormat="false" ht="15" hidden="false" customHeight="true" outlineLevel="0" collapsed="false">
      <c r="A733" s="20"/>
      <c r="B733" s="21"/>
      <c r="C733" s="20"/>
      <c r="D733" s="22"/>
      <c r="E733" s="22"/>
      <c r="F733" s="22"/>
      <c r="G733" s="24" t="str">
        <f aca="false">IF(C733="","",E733-F733)</f>
        <v/>
      </c>
      <c r="H733" s="24" t="str">
        <f aca="false">IF(C733="BUY",-E733,IF(C733="TRIM",G733,""))</f>
        <v/>
      </c>
      <c r="I733" s="25" t="str">
        <f aca="false">IF(C733="BUY",IF(OR(D733="",G733=""),"",G733/D733),IF(C733="TRIM",IF(OR(D733="",E733=""),"",-E733/D733),""))</f>
        <v/>
      </c>
      <c r="J733" s="24" t="str">
        <f aca="false">IF(A733="","",IF(COUNTIF($A$4:A733,A733)=1,INDEX(Chapters!$K$4:$K$203,MATCH(A733,Chapters!$A$4:$A$203,0))+IF(C733="BUY",N(E733),IF(C733="TRIM",-MIN(INDEX(Chapters!$K$4:$K$203,MATCH(A733,Chapters!$A$4:$A$203,0)),ABS(N(I733))*INDEX(Chapters!$H$4:$H$203,MATCH(A733,Chapters!$A$4:$A$203,0))),0)),J732+IF(C733="BUY",N(E733),IF(C733="TRIM",-MIN(J732,ABS(N(I733))*L732),0))))</f>
        <v/>
      </c>
      <c r="K733" s="25" t="str">
        <f aca="false">IF(A733="","",IF(COUNTIF($A$4:A733,A733)=1,INDEX(Chapters!$G$4:$G$203,MATCH(A733,Chapters!$A$4:$A$203,0))+N(I733),K732+N(I733)))</f>
        <v/>
      </c>
      <c r="L733" s="24" t="n">
        <f aca="false">IF(OR(K733="",K733=0),0,J733/K733)</f>
        <v>0</v>
      </c>
      <c r="M733" s="27"/>
    </row>
    <row r="734" customFormat="false" ht="15" hidden="false" customHeight="true" outlineLevel="0" collapsed="false">
      <c r="A734" s="20"/>
      <c r="B734" s="21"/>
      <c r="C734" s="20"/>
      <c r="D734" s="22"/>
      <c r="E734" s="22"/>
      <c r="F734" s="22"/>
      <c r="G734" s="24" t="str">
        <f aca="false">IF(C734="","",E734-F734)</f>
        <v/>
      </c>
      <c r="H734" s="24" t="str">
        <f aca="false">IF(C734="BUY",-E734,IF(C734="TRIM",G734,""))</f>
        <v/>
      </c>
      <c r="I734" s="25" t="str">
        <f aca="false">IF(C734="BUY",IF(OR(D734="",G734=""),"",G734/D734),IF(C734="TRIM",IF(OR(D734="",E734=""),"",-E734/D734),""))</f>
        <v/>
      </c>
      <c r="J734" s="24" t="str">
        <f aca="false">IF(A734="","",IF(COUNTIF($A$4:A734,A734)=1,INDEX(Chapters!$K$4:$K$203,MATCH(A734,Chapters!$A$4:$A$203,0))+IF(C734="BUY",N(E734),IF(C734="TRIM",-MIN(INDEX(Chapters!$K$4:$K$203,MATCH(A734,Chapters!$A$4:$A$203,0)),ABS(N(I734))*INDEX(Chapters!$H$4:$H$203,MATCH(A734,Chapters!$A$4:$A$203,0))),0)),J733+IF(C734="BUY",N(E734),IF(C734="TRIM",-MIN(J733,ABS(N(I734))*L733),0))))</f>
        <v/>
      </c>
      <c r="K734" s="25" t="str">
        <f aca="false">IF(A734="","",IF(COUNTIF($A$4:A734,A734)=1,INDEX(Chapters!$G$4:$G$203,MATCH(A734,Chapters!$A$4:$A$203,0))+N(I734),K733+N(I734)))</f>
        <v/>
      </c>
      <c r="L734" s="24" t="n">
        <f aca="false">IF(OR(K734="",K734=0),0,J734/K734)</f>
        <v>0</v>
      </c>
      <c r="M734" s="27"/>
    </row>
    <row r="735" customFormat="false" ht="15" hidden="false" customHeight="true" outlineLevel="0" collapsed="false">
      <c r="A735" s="20"/>
      <c r="B735" s="21"/>
      <c r="C735" s="20"/>
      <c r="D735" s="22"/>
      <c r="E735" s="22"/>
      <c r="F735" s="22"/>
      <c r="G735" s="24" t="str">
        <f aca="false">IF(C735="","",E735-F735)</f>
        <v/>
      </c>
      <c r="H735" s="24" t="str">
        <f aca="false">IF(C735="BUY",-E735,IF(C735="TRIM",G735,""))</f>
        <v/>
      </c>
      <c r="I735" s="25" t="str">
        <f aca="false">IF(C735="BUY",IF(OR(D735="",G735=""),"",G735/D735),IF(C735="TRIM",IF(OR(D735="",E735=""),"",-E735/D735),""))</f>
        <v/>
      </c>
      <c r="J735" s="24" t="str">
        <f aca="false">IF(A735="","",IF(COUNTIF($A$4:A735,A735)=1,INDEX(Chapters!$K$4:$K$203,MATCH(A735,Chapters!$A$4:$A$203,0))+IF(C735="BUY",N(E735),IF(C735="TRIM",-MIN(INDEX(Chapters!$K$4:$K$203,MATCH(A735,Chapters!$A$4:$A$203,0)),ABS(N(I735))*INDEX(Chapters!$H$4:$H$203,MATCH(A735,Chapters!$A$4:$A$203,0))),0)),J734+IF(C735="BUY",N(E735),IF(C735="TRIM",-MIN(J734,ABS(N(I735))*L734),0))))</f>
        <v/>
      </c>
      <c r="K735" s="25" t="str">
        <f aca="false">IF(A735="","",IF(COUNTIF($A$4:A735,A735)=1,INDEX(Chapters!$G$4:$G$203,MATCH(A735,Chapters!$A$4:$A$203,0))+N(I735),K734+N(I735)))</f>
        <v/>
      </c>
      <c r="L735" s="24" t="n">
        <f aca="false">IF(OR(K735="",K735=0),0,J735/K735)</f>
        <v>0</v>
      </c>
      <c r="M735" s="27"/>
    </row>
    <row r="736" customFormat="false" ht="15" hidden="false" customHeight="true" outlineLevel="0" collapsed="false">
      <c r="A736" s="20"/>
      <c r="B736" s="21"/>
      <c r="C736" s="20"/>
      <c r="D736" s="22"/>
      <c r="E736" s="22"/>
      <c r="F736" s="22"/>
      <c r="G736" s="24" t="str">
        <f aca="false">IF(C736="","",E736-F736)</f>
        <v/>
      </c>
      <c r="H736" s="24" t="str">
        <f aca="false">IF(C736="BUY",-E736,IF(C736="TRIM",G736,""))</f>
        <v/>
      </c>
      <c r="I736" s="25" t="str">
        <f aca="false">IF(C736="BUY",IF(OR(D736="",G736=""),"",G736/D736),IF(C736="TRIM",IF(OR(D736="",E736=""),"",-E736/D736),""))</f>
        <v/>
      </c>
      <c r="J736" s="24" t="str">
        <f aca="false">IF(A736="","",IF(COUNTIF($A$4:A736,A736)=1,INDEX(Chapters!$K$4:$K$203,MATCH(A736,Chapters!$A$4:$A$203,0))+IF(C736="BUY",N(E736),IF(C736="TRIM",-MIN(INDEX(Chapters!$K$4:$K$203,MATCH(A736,Chapters!$A$4:$A$203,0)),ABS(N(I736))*INDEX(Chapters!$H$4:$H$203,MATCH(A736,Chapters!$A$4:$A$203,0))),0)),J735+IF(C736="BUY",N(E736),IF(C736="TRIM",-MIN(J735,ABS(N(I736))*L735),0))))</f>
        <v/>
      </c>
      <c r="K736" s="25" t="str">
        <f aca="false">IF(A736="","",IF(COUNTIF($A$4:A736,A736)=1,INDEX(Chapters!$G$4:$G$203,MATCH(A736,Chapters!$A$4:$A$203,0))+N(I736),K735+N(I736)))</f>
        <v/>
      </c>
      <c r="L736" s="24" t="n">
        <f aca="false">IF(OR(K736="",K736=0),0,J736/K736)</f>
        <v>0</v>
      </c>
      <c r="M736" s="27"/>
    </row>
    <row r="737" customFormat="false" ht="15" hidden="false" customHeight="true" outlineLevel="0" collapsed="false">
      <c r="A737" s="20"/>
      <c r="B737" s="21"/>
      <c r="C737" s="20"/>
      <c r="D737" s="22"/>
      <c r="E737" s="22"/>
      <c r="F737" s="22"/>
      <c r="G737" s="24" t="str">
        <f aca="false">IF(C737="","",E737-F737)</f>
        <v/>
      </c>
      <c r="H737" s="24" t="str">
        <f aca="false">IF(C737="BUY",-E737,IF(C737="TRIM",G737,""))</f>
        <v/>
      </c>
      <c r="I737" s="25" t="str">
        <f aca="false">IF(C737="BUY",IF(OR(D737="",G737=""),"",G737/D737),IF(C737="TRIM",IF(OR(D737="",E737=""),"",-E737/D737),""))</f>
        <v/>
      </c>
      <c r="J737" s="24" t="str">
        <f aca="false">IF(A737="","",IF(COUNTIF($A$4:A737,A737)=1,INDEX(Chapters!$K$4:$K$203,MATCH(A737,Chapters!$A$4:$A$203,0))+IF(C737="BUY",N(E737),IF(C737="TRIM",-MIN(INDEX(Chapters!$K$4:$K$203,MATCH(A737,Chapters!$A$4:$A$203,0)),ABS(N(I737))*INDEX(Chapters!$H$4:$H$203,MATCH(A737,Chapters!$A$4:$A$203,0))),0)),J736+IF(C737="BUY",N(E737),IF(C737="TRIM",-MIN(J736,ABS(N(I737))*L736),0))))</f>
        <v/>
      </c>
      <c r="K737" s="25" t="str">
        <f aca="false">IF(A737="","",IF(COUNTIF($A$4:A737,A737)=1,INDEX(Chapters!$G$4:$G$203,MATCH(A737,Chapters!$A$4:$A$203,0))+N(I737),K736+N(I737)))</f>
        <v/>
      </c>
      <c r="L737" s="24" t="n">
        <f aca="false">IF(OR(K737="",K737=0),0,J737/K737)</f>
        <v>0</v>
      </c>
      <c r="M737" s="27"/>
    </row>
    <row r="738" customFormat="false" ht="15" hidden="false" customHeight="true" outlineLevel="0" collapsed="false">
      <c r="A738" s="20"/>
      <c r="B738" s="21"/>
      <c r="C738" s="20"/>
      <c r="D738" s="22"/>
      <c r="E738" s="22"/>
      <c r="F738" s="22"/>
      <c r="G738" s="24" t="str">
        <f aca="false">IF(C738="","",E738-F738)</f>
        <v/>
      </c>
      <c r="H738" s="24" t="str">
        <f aca="false">IF(C738="BUY",-E738,IF(C738="TRIM",G738,""))</f>
        <v/>
      </c>
      <c r="I738" s="25" t="str">
        <f aca="false">IF(C738="BUY",IF(OR(D738="",G738=""),"",G738/D738),IF(C738="TRIM",IF(OR(D738="",E738=""),"",-E738/D738),""))</f>
        <v/>
      </c>
      <c r="J738" s="24" t="str">
        <f aca="false">IF(A738="","",IF(COUNTIF($A$4:A738,A738)=1,INDEX(Chapters!$K$4:$K$203,MATCH(A738,Chapters!$A$4:$A$203,0))+IF(C738="BUY",N(E738),IF(C738="TRIM",-MIN(INDEX(Chapters!$K$4:$K$203,MATCH(A738,Chapters!$A$4:$A$203,0)),ABS(N(I738))*INDEX(Chapters!$H$4:$H$203,MATCH(A738,Chapters!$A$4:$A$203,0))),0)),J737+IF(C738="BUY",N(E738),IF(C738="TRIM",-MIN(J737,ABS(N(I738))*L737),0))))</f>
        <v/>
      </c>
      <c r="K738" s="25" t="str">
        <f aca="false">IF(A738="","",IF(COUNTIF($A$4:A738,A738)=1,INDEX(Chapters!$G$4:$G$203,MATCH(A738,Chapters!$A$4:$A$203,0))+N(I738),K737+N(I738)))</f>
        <v/>
      </c>
      <c r="L738" s="24" t="n">
        <f aca="false">IF(OR(K738="",K738=0),0,J738/K738)</f>
        <v>0</v>
      </c>
      <c r="M738" s="27"/>
    </row>
    <row r="739" customFormat="false" ht="15" hidden="false" customHeight="true" outlineLevel="0" collapsed="false">
      <c r="A739" s="20"/>
      <c r="B739" s="21"/>
      <c r="C739" s="20"/>
      <c r="D739" s="22"/>
      <c r="E739" s="22"/>
      <c r="F739" s="22"/>
      <c r="G739" s="24" t="str">
        <f aca="false">IF(C739="","",E739-F739)</f>
        <v/>
      </c>
      <c r="H739" s="24" t="str">
        <f aca="false">IF(C739="BUY",-E739,IF(C739="TRIM",G739,""))</f>
        <v/>
      </c>
      <c r="I739" s="25" t="str">
        <f aca="false">IF(C739="BUY",IF(OR(D739="",G739=""),"",G739/D739),IF(C739="TRIM",IF(OR(D739="",E739=""),"",-E739/D739),""))</f>
        <v/>
      </c>
      <c r="J739" s="24" t="str">
        <f aca="false">IF(A739="","",IF(COUNTIF($A$4:A739,A739)=1,INDEX(Chapters!$K$4:$K$203,MATCH(A739,Chapters!$A$4:$A$203,0))+IF(C739="BUY",N(E739),IF(C739="TRIM",-MIN(INDEX(Chapters!$K$4:$K$203,MATCH(A739,Chapters!$A$4:$A$203,0)),ABS(N(I739))*INDEX(Chapters!$H$4:$H$203,MATCH(A739,Chapters!$A$4:$A$203,0))),0)),J738+IF(C739="BUY",N(E739),IF(C739="TRIM",-MIN(J738,ABS(N(I739))*L738),0))))</f>
        <v/>
      </c>
      <c r="K739" s="25" t="str">
        <f aca="false">IF(A739="","",IF(COUNTIF($A$4:A739,A739)=1,INDEX(Chapters!$G$4:$G$203,MATCH(A739,Chapters!$A$4:$A$203,0))+N(I739),K738+N(I739)))</f>
        <v/>
      </c>
      <c r="L739" s="24" t="n">
        <f aca="false">IF(OR(K739="",K739=0),0,J739/K739)</f>
        <v>0</v>
      </c>
      <c r="M739" s="27"/>
    </row>
    <row r="740" customFormat="false" ht="15" hidden="false" customHeight="true" outlineLevel="0" collapsed="false">
      <c r="A740" s="20"/>
      <c r="B740" s="21"/>
      <c r="C740" s="20"/>
      <c r="D740" s="22"/>
      <c r="E740" s="22"/>
      <c r="F740" s="22"/>
      <c r="G740" s="24" t="str">
        <f aca="false">IF(C740="","",E740-F740)</f>
        <v/>
      </c>
      <c r="H740" s="24" t="str">
        <f aca="false">IF(C740="BUY",-E740,IF(C740="TRIM",G740,""))</f>
        <v/>
      </c>
      <c r="I740" s="25" t="str">
        <f aca="false">IF(C740="BUY",IF(OR(D740="",G740=""),"",G740/D740),IF(C740="TRIM",IF(OR(D740="",E740=""),"",-E740/D740),""))</f>
        <v/>
      </c>
      <c r="J740" s="24" t="str">
        <f aca="false">IF(A740="","",IF(COUNTIF($A$4:A740,A740)=1,INDEX(Chapters!$K$4:$K$203,MATCH(A740,Chapters!$A$4:$A$203,0))+IF(C740="BUY",N(E740),IF(C740="TRIM",-MIN(INDEX(Chapters!$K$4:$K$203,MATCH(A740,Chapters!$A$4:$A$203,0)),ABS(N(I740))*INDEX(Chapters!$H$4:$H$203,MATCH(A740,Chapters!$A$4:$A$203,0))),0)),J739+IF(C740="BUY",N(E740),IF(C740="TRIM",-MIN(J739,ABS(N(I740))*L739),0))))</f>
        <v/>
      </c>
      <c r="K740" s="25" t="str">
        <f aca="false">IF(A740="","",IF(COUNTIF($A$4:A740,A740)=1,INDEX(Chapters!$G$4:$G$203,MATCH(A740,Chapters!$A$4:$A$203,0))+N(I740),K739+N(I740)))</f>
        <v/>
      </c>
      <c r="L740" s="24" t="n">
        <f aca="false">IF(OR(K740="",K740=0),0,J740/K740)</f>
        <v>0</v>
      </c>
      <c r="M740" s="27"/>
    </row>
    <row r="741" customFormat="false" ht="15" hidden="false" customHeight="true" outlineLevel="0" collapsed="false">
      <c r="A741" s="20"/>
      <c r="B741" s="21"/>
      <c r="C741" s="20"/>
      <c r="D741" s="22"/>
      <c r="E741" s="22"/>
      <c r="F741" s="22"/>
      <c r="G741" s="24" t="str">
        <f aca="false">IF(C741="","",E741-F741)</f>
        <v/>
      </c>
      <c r="H741" s="24" t="str">
        <f aca="false">IF(C741="BUY",-E741,IF(C741="TRIM",G741,""))</f>
        <v/>
      </c>
      <c r="I741" s="25" t="str">
        <f aca="false">IF(C741="BUY",IF(OR(D741="",G741=""),"",G741/D741),IF(C741="TRIM",IF(OR(D741="",E741=""),"",-E741/D741),""))</f>
        <v/>
      </c>
      <c r="J741" s="24" t="str">
        <f aca="false">IF(A741="","",IF(COUNTIF($A$4:A741,A741)=1,INDEX(Chapters!$K$4:$K$203,MATCH(A741,Chapters!$A$4:$A$203,0))+IF(C741="BUY",N(E741),IF(C741="TRIM",-MIN(INDEX(Chapters!$K$4:$K$203,MATCH(A741,Chapters!$A$4:$A$203,0)),ABS(N(I741))*INDEX(Chapters!$H$4:$H$203,MATCH(A741,Chapters!$A$4:$A$203,0))),0)),J740+IF(C741="BUY",N(E741),IF(C741="TRIM",-MIN(J740,ABS(N(I741))*L740),0))))</f>
        <v/>
      </c>
      <c r="K741" s="25" t="str">
        <f aca="false">IF(A741="","",IF(COUNTIF($A$4:A741,A741)=1,INDEX(Chapters!$G$4:$G$203,MATCH(A741,Chapters!$A$4:$A$203,0))+N(I741),K740+N(I741)))</f>
        <v/>
      </c>
      <c r="L741" s="24" t="n">
        <f aca="false">IF(OR(K741="",K741=0),0,J741/K741)</f>
        <v>0</v>
      </c>
      <c r="M741" s="27"/>
    </row>
    <row r="742" customFormat="false" ht="15" hidden="false" customHeight="true" outlineLevel="0" collapsed="false">
      <c r="A742" s="20"/>
      <c r="B742" s="21"/>
      <c r="C742" s="20"/>
      <c r="D742" s="22"/>
      <c r="E742" s="22"/>
      <c r="F742" s="22"/>
      <c r="G742" s="24" t="str">
        <f aca="false">IF(C742="","",E742-F742)</f>
        <v/>
      </c>
      <c r="H742" s="24" t="str">
        <f aca="false">IF(C742="BUY",-E742,IF(C742="TRIM",G742,""))</f>
        <v/>
      </c>
      <c r="I742" s="25" t="str">
        <f aca="false">IF(C742="BUY",IF(OR(D742="",G742=""),"",G742/D742),IF(C742="TRIM",IF(OR(D742="",E742=""),"",-E742/D742),""))</f>
        <v/>
      </c>
      <c r="J742" s="24" t="str">
        <f aca="false">IF(A742="","",IF(COUNTIF($A$4:A742,A742)=1,INDEX(Chapters!$K$4:$K$203,MATCH(A742,Chapters!$A$4:$A$203,0))+IF(C742="BUY",N(E742),IF(C742="TRIM",-MIN(INDEX(Chapters!$K$4:$K$203,MATCH(A742,Chapters!$A$4:$A$203,0)),ABS(N(I742))*INDEX(Chapters!$H$4:$H$203,MATCH(A742,Chapters!$A$4:$A$203,0))),0)),J741+IF(C742="BUY",N(E742),IF(C742="TRIM",-MIN(J741,ABS(N(I742))*L741),0))))</f>
        <v/>
      </c>
      <c r="K742" s="25" t="str">
        <f aca="false">IF(A742="","",IF(COUNTIF($A$4:A742,A742)=1,INDEX(Chapters!$G$4:$G$203,MATCH(A742,Chapters!$A$4:$A$203,0))+N(I742),K741+N(I742)))</f>
        <v/>
      </c>
      <c r="L742" s="24" t="n">
        <f aca="false">IF(OR(K742="",K742=0),0,J742/K742)</f>
        <v>0</v>
      </c>
      <c r="M742" s="27"/>
    </row>
    <row r="743" customFormat="false" ht="15" hidden="false" customHeight="true" outlineLevel="0" collapsed="false">
      <c r="A743" s="20"/>
      <c r="B743" s="21"/>
      <c r="C743" s="20"/>
      <c r="D743" s="22"/>
      <c r="E743" s="22"/>
      <c r="F743" s="22"/>
      <c r="G743" s="24" t="str">
        <f aca="false">IF(C743="","",E743-F743)</f>
        <v/>
      </c>
      <c r="H743" s="24" t="str">
        <f aca="false">IF(C743="BUY",-E743,IF(C743="TRIM",G743,""))</f>
        <v/>
      </c>
      <c r="I743" s="25" t="str">
        <f aca="false">IF(C743="BUY",IF(OR(D743="",G743=""),"",G743/D743),IF(C743="TRIM",IF(OR(D743="",E743=""),"",-E743/D743),""))</f>
        <v/>
      </c>
      <c r="J743" s="24" t="str">
        <f aca="false">IF(A743="","",IF(COUNTIF($A$4:A743,A743)=1,INDEX(Chapters!$K$4:$K$203,MATCH(A743,Chapters!$A$4:$A$203,0))+IF(C743="BUY",N(E743),IF(C743="TRIM",-MIN(INDEX(Chapters!$K$4:$K$203,MATCH(A743,Chapters!$A$4:$A$203,0)),ABS(N(I743))*INDEX(Chapters!$H$4:$H$203,MATCH(A743,Chapters!$A$4:$A$203,0))),0)),J742+IF(C743="BUY",N(E743),IF(C743="TRIM",-MIN(J742,ABS(N(I743))*L742),0))))</f>
        <v/>
      </c>
      <c r="K743" s="25" t="str">
        <f aca="false">IF(A743="","",IF(COUNTIF($A$4:A743,A743)=1,INDEX(Chapters!$G$4:$G$203,MATCH(A743,Chapters!$A$4:$A$203,0))+N(I743),K742+N(I743)))</f>
        <v/>
      </c>
      <c r="L743" s="24" t="n">
        <f aca="false">IF(OR(K743="",K743=0),0,J743/K743)</f>
        <v>0</v>
      </c>
      <c r="M743" s="27"/>
    </row>
    <row r="744" customFormat="false" ht="15" hidden="false" customHeight="true" outlineLevel="0" collapsed="false">
      <c r="A744" s="20"/>
      <c r="B744" s="21"/>
      <c r="C744" s="20"/>
      <c r="D744" s="22"/>
      <c r="E744" s="22"/>
      <c r="F744" s="22"/>
      <c r="G744" s="24" t="str">
        <f aca="false">IF(C744="","",E744-F744)</f>
        <v/>
      </c>
      <c r="H744" s="24" t="str">
        <f aca="false">IF(C744="BUY",-E744,IF(C744="TRIM",G744,""))</f>
        <v/>
      </c>
      <c r="I744" s="25" t="str">
        <f aca="false">IF(C744="BUY",IF(OR(D744="",G744=""),"",G744/D744),IF(C744="TRIM",IF(OR(D744="",E744=""),"",-E744/D744),""))</f>
        <v/>
      </c>
      <c r="J744" s="24" t="str">
        <f aca="false">IF(A744="","",IF(COUNTIF($A$4:A744,A744)=1,INDEX(Chapters!$K$4:$K$203,MATCH(A744,Chapters!$A$4:$A$203,0))+IF(C744="BUY",N(E744),IF(C744="TRIM",-MIN(INDEX(Chapters!$K$4:$K$203,MATCH(A744,Chapters!$A$4:$A$203,0)),ABS(N(I744))*INDEX(Chapters!$H$4:$H$203,MATCH(A744,Chapters!$A$4:$A$203,0))),0)),J743+IF(C744="BUY",N(E744),IF(C744="TRIM",-MIN(J743,ABS(N(I744))*L743),0))))</f>
        <v/>
      </c>
      <c r="K744" s="25" t="str">
        <f aca="false">IF(A744="","",IF(COUNTIF($A$4:A744,A744)=1,INDEX(Chapters!$G$4:$G$203,MATCH(A744,Chapters!$A$4:$A$203,0))+N(I744),K743+N(I744)))</f>
        <v/>
      </c>
      <c r="L744" s="24" t="n">
        <f aca="false">IF(OR(K744="",K744=0),0,J744/K744)</f>
        <v>0</v>
      </c>
      <c r="M744" s="27"/>
    </row>
    <row r="745" customFormat="false" ht="15" hidden="false" customHeight="true" outlineLevel="0" collapsed="false">
      <c r="A745" s="20"/>
      <c r="B745" s="21"/>
      <c r="C745" s="20"/>
      <c r="D745" s="22"/>
      <c r="E745" s="22"/>
      <c r="F745" s="22"/>
      <c r="G745" s="24" t="str">
        <f aca="false">IF(C745="","",E745-F745)</f>
        <v/>
      </c>
      <c r="H745" s="24" t="str">
        <f aca="false">IF(C745="BUY",-E745,IF(C745="TRIM",G745,""))</f>
        <v/>
      </c>
      <c r="I745" s="25" t="str">
        <f aca="false">IF(C745="BUY",IF(OR(D745="",G745=""),"",G745/D745),IF(C745="TRIM",IF(OR(D745="",E745=""),"",-E745/D745),""))</f>
        <v/>
      </c>
      <c r="J745" s="24" t="str">
        <f aca="false">IF(A745="","",IF(COUNTIF($A$4:A745,A745)=1,INDEX(Chapters!$K$4:$K$203,MATCH(A745,Chapters!$A$4:$A$203,0))+IF(C745="BUY",N(E745),IF(C745="TRIM",-MIN(INDEX(Chapters!$K$4:$K$203,MATCH(A745,Chapters!$A$4:$A$203,0)),ABS(N(I745))*INDEX(Chapters!$H$4:$H$203,MATCH(A745,Chapters!$A$4:$A$203,0))),0)),J744+IF(C745="BUY",N(E745),IF(C745="TRIM",-MIN(J744,ABS(N(I745))*L744),0))))</f>
        <v/>
      </c>
      <c r="K745" s="25" t="str">
        <f aca="false">IF(A745="","",IF(COUNTIF($A$4:A745,A745)=1,INDEX(Chapters!$G$4:$G$203,MATCH(A745,Chapters!$A$4:$A$203,0))+N(I745),K744+N(I745)))</f>
        <v/>
      </c>
      <c r="L745" s="24" t="n">
        <f aca="false">IF(OR(K745="",K745=0),0,J745/K745)</f>
        <v>0</v>
      </c>
      <c r="M745" s="27"/>
    </row>
    <row r="746" customFormat="false" ht="15" hidden="false" customHeight="true" outlineLevel="0" collapsed="false">
      <c r="A746" s="20"/>
      <c r="B746" s="21"/>
      <c r="C746" s="20"/>
      <c r="D746" s="22"/>
      <c r="E746" s="22"/>
      <c r="F746" s="22"/>
      <c r="G746" s="24" t="str">
        <f aca="false">IF(C746="","",E746-F746)</f>
        <v/>
      </c>
      <c r="H746" s="24" t="str">
        <f aca="false">IF(C746="BUY",-E746,IF(C746="TRIM",G746,""))</f>
        <v/>
      </c>
      <c r="I746" s="25" t="str">
        <f aca="false">IF(C746="BUY",IF(OR(D746="",G746=""),"",G746/D746),IF(C746="TRIM",IF(OR(D746="",E746=""),"",-E746/D746),""))</f>
        <v/>
      </c>
      <c r="J746" s="24" t="str">
        <f aca="false">IF(A746="","",IF(COUNTIF($A$4:A746,A746)=1,INDEX(Chapters!$K$4:$K$203,MATCH(A746,Chapters!$A$4:$A$203,0))+IF(C746="BUY",N(E746),IF(C746="TRIM",-MIN(INDEX(Chapters!$K$4:$K$203,MATCH(A746,Chapters!$A$4:$A$203,0)),ABS(N(I746))*INDEX(Chapters!$H$4:$H$203,MATCH(A746,Chapters!$A$4:$A$203,0))),0)),J745+IF(C746="BUY",N(E746),IF(C746="TRIM",-MIN(J745,ABS(N(I746))*L745),0))))</f>
        <v/>
      </c>
      <c r="K746" s="25" t="str">
        <f aca="false">IF(A746="","",IF(COUNTIF($A$4:A746,A746)=1,INDEX(Chapters!$G$4:$G$203,MATCH(A746,Chapters!$A$4:$A$203,0))+N(I746),K745+N(I746)))</f>
        <v/>
      </c>
      <c r="L746" s="24" t="n">
        <f aca="false">IF(OR(K746="",K746=0),0,J746/K746)</f>
        <v>0</v>
      </c>
      <c r="M746" s="27"/>
    </row>
    <row r="747" customFormat="false" ht="15" hidden="false" customHeight="true" outlineLevel="0" collapsed="false">
      <c r="A747" s="20"/>
      <c r="B747" s="21"/>
      <c r="C747" s="20"/>
      <c r="D747" s="22"/>
      <c r="E747" s="22"/>
      <c r="F747" s="22"/>
      <c r="G747" s="24" t="str">
        <f aca="false">IF(C747="","",E747-F747)</f>
        <v/>
      </c>
      <c r="H747" s="24" t="str">
        <f aca="false">IF(C747="BUY",-E747,IF(C747="TRIM",G747,""))</f>
        <v/>
      </c>
      <c r="I747" s="25" t="str">
        <f aca="false">IF(C747="BUY",IF(OR(D747="",G747=""),"",G747/D747),IF(C747="TRIM",IF(OR(D747="",E747=""),"",-E747/D747),""))</f>
        <v/>
      </c>
      <c r="J747" s="24" t="str">
        <f aca="false">IF(A747="","",IF(COUNTIF($A$4:A747,A747)=1,INDEX(Chapters!$K$4:$K$203,MATCH(A747,Chapters!$A$4:$A$203,0))+IF(C747="BUY",N(E747),IF(C747="TRIM",-MIN(INDEX(Chapters!$K$4:$K$203,MATCH(A747,Chapters!$A$4:$A$203,0)),ABS(N(I747))*INDEX(Chapters!$H$4:$H$203,MATCH(A747,Chapters!$A$4:$A$203,0))),0)),J746+IF(C747="BUY",N(E747),IF(C747="TRIM",-MIN(J746,ABS(N(I747))*L746),0))))</f>
        <v/>
      </c>
      <c r="K747" s="25" t="str">
        <f aca="false">IF(A747="","",IF(COUNTIF($A$4:A747,A747)=1,INDEX(Chapters!$G$4:$G$203,MATCH(A747,Chapters!$A$4:$A$203,0))+N(I747),K746+N(I747)))</f>
        <v/>
      </c>
      <c r="L747" s="24" t="n">
        <f aca="false">IF(OR(K747="",K747=0),0,J747/K747)</f>
        <v>0</v>
      </c>
      <c r="M747" s="27"/>
    </row>
    <row r="748" customFormat="false" ht="15" hidden="false" customHeight="true" outlineLevel="0" collapsed="false">
      <c r="A748" s="20"/>
      <c r="B748" s="21"/>
      <c r="C748" s="20"/>
      <c r="D748" s="22"/>
      <c r="E748" s="22"/>
      <c r="F748" s="22"/>
      <c r="G748" s="24" t="str">
        <f aca="false">IF(C748="","",E748-F748)</f>
        <v/>
      </c>
      <c r="H748" s="24" t="str">
        <f aca="false">IF(C748="BUY",-E748,IF(C748="TRIM",G748,""))</f>
        <v/>
      </c>
      <c r="I748" s="25" t="str">
        <f aca="false">IF(C748="BUY",IF(OR(D748="",G748=""),"",G748/D748),IF(C748="TRIM",IF(OR(D748="",E748=""),"",-E748/D748),""))</f>
        <v/>
      </c>
      <c r="J748" s="24" t="str">
        <f aca="false">IF(A748="","",IF(COUNTIF($A$4:A748,A748)=1,INDEX(Chapters!$K$4:$K$203,MATCH(A748,Chapters!$A$4:$A$203,0))+IF(C748="BUY",N(E748),IF(C748="TRIM",-MIN(INDEX(Chapters!$K$4:$K$203,MATCH(A748,Chapters!$A$4:$A$203,0)),ABS(N(I748))*INDEX(Chapters!$H$4:$H$203,MATCH(A748,Chapters!$A$4:$A$203,0))),0)),J747+IF(C748="BUY",N(E748),IF(C748="TRIM",-MIN(J747,ABS(N(I748))*L747),0))))</f>
        <v/>
      </c>
      <c r="K748" s="25" t="str">
        <f aca="false">IF(A748="","",IF(COUNTIF($A$4:A748,A748)=1,INDEX(Chapters!$G$4:$G$203,MATCH(A748,Chapters!$A$4:$A$203,0))+N(I748),K747+N(I748)))</f>
        <v/>
      </c>
      <c r="L748" s="24" t="n">
        <f aca="false">IF(OR(K748="",K748=0),0,J748/K748)</f>
        <v>0</v>
      </c>
      <c r="M748" s="27"/>
    </row>
    <row r="749" customFormat="false" ht="15" hidden="false" customHeight="true" outlineLevel="0" collapsed="false">
      <c r="A749" s="20"/>
      <c r="B749" s="21"/>
      <c r="C749" s="20"/>
      <c r="D749" s="22"/>
      <c r="E749" s="22"/>
      <c r="F749" s="22"/>
      <c r="G749" s="24" t="str">
        <f aca="false">IF(C749="","",E749-F749)</f>
        <v/>
      </c>
      <c r="H749" s="24" t="str">
        <f aca="false">IF(C749="BUY",-E749,IF(C749="TRIM",G749,""))</f>
        <v/>
      </c>
      <c r="I749" s="25" t="str">
        <f aca="false">IF(C749="BUY",IF(OR(D749="",G749=""),"",G749/D749),IF(C749="TRIM",IF(OR(D749="",E749=""),"",-E749/D749),""))</f>
        <v/>
      </c>
      <c r="J749" s="24" t="str">
        <f aca="false">IF(A749="","",IF(COUNTIF($A$4:A749,A749)=1,INDEX(Chapters!$K$4:$K$203,MATCH(A749,Chapters!$A$4:$A$203,0))+IF(C749="BUY",N(E749),IF(C749="TRIM",-MIN(INDEX(Chapters!$K$4:$K$203,MATCH(A749,Chapters!$A$4:$A$203,0)),ABS(N(I749))*INDEX(Chapters!$H$4:$H$203,MATCH(A749,Chapters!$A$4:$A$203,0))),0)),J748+IF(C749="BUY",N(E749),IF(C749="TRIM",-MIN(J748,ABS(N(I749))*L748),0))))</f>
        <v/>
      </c>
      <c r="K749" s="25" t="str">
        <f aca="false">IF(A749="","",IF(COUNTIF($A$4:A749,A749)=1,INDEX(Chapters!$G$4:$G$203,MATCH(A749,Chapters!$A$4:$A$203,0))+N(I749),K748+N(I749)))</f>
        <v/>
      </c>
      <c r="L749" s="24" t="n">
        <f aca="false">IF(OR(K749="",K749=0),0,J749/K749)</f>
        <v>0</v>
      </c>
      <c r="M749" s="27"/>
    </row>
    <row r="750" customFormat="false" ht="15" hidden="false" customHeight="true" outlineLevel="0" collapsed="false">
      <c r="A750" s="20"/>
      <c r="B750" s="21"/>
      <c r="C750" s="20"/>
      <c r="D750" s="22"/>
      <c r="E750" s="22"/>
      <c r="F750" s="22"/>
      <c r="G750" s="24" t="str">
        <f aca="false">IF(C750="","",E750-F750)</f>
        <v/>
      </c>
      <c r="H750" s="24" t="str">
        <f aca="false">IF(C750="BUY",-E750,IF(C750="TRIM",G750,""))</f>
        <v/>
      </c>
      <c r="I750" s="25" t="str">
        <f aca="false">IF(C750="BUY",IF(OR(D750="",G750=""),"",G750/D750),IF(C750="TRIM",IF(OR(D750="",E750=""),"",-E750/D750),""))</f>
        <v/>
      </c>
      <c r="J750" s="24" t="str">
        <f aca="false">IF(A750="","",IF(COUNTIF($A$4:A750,A750)=1,INDEX(Chapters!$K$4:$K$203,MATCH(A750,Chapters!$A$4:$A$203,0))+IF(C750="BUY",N(E750),IF(C750="TRIM",-MIN(INDEX(Chapters!$K$4:$K$203,MATCH(A750,Chapters!$A$4:$A$203,0)),ABS(N(I750))*INDEX(Chapters!$H$4:$H$203,MATCH(A750,Chapters!$A$4:$A$203,0))),0)),J749+IF(C750="BUY",N(E750),IF(C750="TRIM",-MIN(J749,ABS(N(I750))*L749),0))))</f>
        <v/>
      </c>
      <c r="K750" s="25" t="str">
        <f aca="false">IF(A750="","",IF(COUNTIF($A$4:A750,A750)=1,INDEX(Chapters!$G$4:$G$203,MATCH(A750,Chapters!$A$4:$A$203,0))+N(I750),K749+N(I750)))</f>
        <v/>
      </c>
      <c r="L750" s="24" t="n">
        <f aca="false">IF(OR(K750="",K750=0),0,J750/K750)</f>
        <v>0</v>
      </c>
      <c r="M750" s="27"/>
    </row>
    <row r="751" customFormat="false" ht="15" hidden="false" customHeight="true" outlineLevel="0" collapsed="false">
      <c r="A751" s="20"/>
      <c r="B751" s="21"/>
      <c r="C751" s="20"/>
      <c r="D751" s="22"/>
      <c r="E751" s="22"/>
      <c r="F751" s="22"/>
      <c r="G751" s="24" t="str">
        <f aca="false">IF(C751="","",E751-F751)</f>
        <v/>
      </c>
      <c r="H751" s="24" t="str">
        <f aca="false">IF(C751="BUY",-E751,IF(C751="TRIM",G751,""))</f>
        <v/>
      </c>
      <c r="I751" s="25" t="str">
        <f aca="false">IF(C751="BUY",IF(OR(D751="",G751=""),"",G751/D751),IF(C751="TRIM",IF(OR(D751="",E751=""),"",-E751/D751),""))</f>
        <v/>
      </c>
      <c r="J751" s="24" t="str">
        <f aca="false">IF(A751="","",IF(COUNTIF($A$4:A751,A751)=1,INDEX(Chapters!$K$4:$K$203,MATCH(A751,Chapters!$A$4:$A$203,0))+IF(C751="BUY",N(E751),IF(C751="TRIM",-MIN(INDEX(Chapters!$K$4:$K$203,MATCH(A751,Chapters!$A$4:$A$203,0)),ABS(N(I751))*INDEX(Chapters!$H$4:$H$203,MATCH(A751,Chapters!$A$4:$A$203,0))),0)),J750+IF(C751="BUY",N(E751),IF(C751="TRIM",-MIN(J750,ABS(N(I751))*L750),0))))</f>
        <v/>
      </c>
      <c r="K751" s="25" t="str">
        <f aca="false">IF(A751="","",IF(COUNTIF($A$4:A751,A751)=1,INDEX(Chapters!$G$4:$G$203,MATCH(A751,Chapters!$A$4:$A$203,0))+N(I751),K750+N(I751)))</f>
        <v/>
      </c>
      <c r="L751" s="24" t="n">
        <f aca="false">IF(OR(K751="",K751=0),0,J751/K751)</f>
        <v>0</v>
      </c>
      <c r="M751" s="27"/>
    </row>
    <row r="752" customFormat="false" ht="15" hidden="false" customHeight="true" outlineLevel="0" collapsed="false">
      <c r="A752" s="20"/>
      <c r="B752" s="21"/>
      <c r="C752" s="20"/>
      <c r="D752" s="22"/>
      <c r="E752" s="22"/>
      <c r="F752" s="22"/>
      <c r="G752" s="24" t="str">
        <f aca="false">IF(C752="","",E752-F752)</f>
        <v/>
      </c>
      <c r="H752" s="24" t="str">
        <f aca="false">IF(C752="BUY",-E752,IF(C752="TRIM",G752,""))</f>
        <v/>
      </c>
      <c r="I752" s="25" t="str">
        <f aca="false">IF(C752="BUY",IF(OR(D752="",G752=""),"",G752/D752),IF(C752="TRIM",IF(OR(D752="",E752=""),"",-E752/D752),""))</f>
        <v/>
      </c>
      <c r="J752" s="24" t="str">
        <f aca="false">IF(A752="","",IF(COUNTIF($A$4:A752,A752)=1,INDEX(Chapters!$K$4:$K$203,MATCH(A752,Chapters!$A$4:$A$203,0))+IF(C752="BUY",N(E752),IF(C752="TRIM",-MIN(INDEX(Chapters!$K$4:$K$203,MATCH(A752,Chapters!$A$4:$A$203,0)),ABS(N(I752))*INDEX(Chapters!$H$4:$H$203,MATCH(A752,Chapters!$A$4:$A$203,0))),0)),J751+IF(C752="BUY",N(E752),IF(C752="TRIM",-MIN(J751,ABS(N(I752))*L751),0))))</f>
        <v/>
      </c>
      <c r="K752" s="25" t="str">
        <f aca="false">IF(A752="","",IF(COUNTIF($A$4:A752,A752)=1,INDEX(Chapters!$G$4:$G$203,MATCH(A752,Chapters!$A$4:$A$203,0))+N(I752),K751+N(I752)))</f>
        <v/>
      </c>
      <c r="L752" s="24" t="n">
        <f aca="false">IF(OR(K752="",K752=0),0,J752/K752)</f>
        <v>0</v>
      </c>
      <c r="M752" s="27"/>
    </row>
    <row r="753" customFormat="false" ht="15" hidden="false" customHeight="true" outlineLevel="0" collapsed="false">
      <c r="A753" s="20"/>
      <c r="B753" s="21"/>
      <c r="C753" s="20"/>
      <c r="D753" s="22"/>
      <c r="E753" s="22"/>
      <c r="F753" s="22"/>
      <c r="G753" s="24" t="str">
        <f aca="false">IF(C753="","",E753-F753)</f>
        <v/>
      </c>
      <c r="H753" s="24" t="str">
        <f aca="false">IF(C753="BUY",-E753,IF(C753="TRIM",G753,""))</f>
        <v/>
      </c>
      <c r="I753" s="25" t="str">
        <f aca="false">IF(C753="BUY",IF(OR(D753="",G753=""),"",G753/D753),IF(C753="TRIM",IF(OR(D753="",E753=""),"",-E753/D753),""))</f>
        <v/>
      </c>
      <c r="J753" s="24" t="str">
        <f aca="false">IF(A753="","",IF(COUNTIF($A$4:A753,A753)=1,INDEX(Chapters!$K$4:$K$203,MATCH(A753,Chapters!$A$4:$A$203,0))+IF(C753="BUY",N(E753),IF(C753="TRIM",-MIN(INDEX(Chapters!$K$4:$K$203,MATCH(A753,Chapters!$A$4:$A$203,0)),ABS(N(I753))*INDEX(Chapters!$H$4:$H$203,MATCH(A753,Chapters!$A$4:$A$203,0))),0)),J752+IF(C753="BUY",N(E753),IF(C753="TRIM",-MIN(J752,ABS(N(I753))*L752),0))))</f>
        <v/>
      </c>
      <c r="K753" s="25" t="str">
        <f aca="false">IF(A753="","",IF(COUNTIF($A$4:A753,A753)=1,INDEX(Chapters!$G$4:$G$203,MATCH(A753,Chapters!$A$4:$A$203,0))+N(I753),K752+N(I753)))</f>
        <v/>
      </c>
      <c r="L753" s="24" t="n">
        <f aca="false">IF(OR(K753="",K753=0),0,J753/K753)</f>
        <v>0</v>
      </c>
      <c r="M753" s="27"/>
    </row>
    <row r="754" customFormat="false" ht="15" hidden="false" customHeight="true" outlineLevel="0" collapsed="false">
      <c r="A754" s="20"/>
      <c r="B754" s="21"/>
      <c r="C754" s="20"/>
      <c r="D754" s="22"/>
      <c r="E754" s="22"/>
      <c r="F754" s="22"/>
      <c r="G754" s="24" t="str">
        <f aca="false">IF(C754="","",E754-F754)</f>
        <v/>
      </c>
      <c r="H754" s="24" t="str">
        <f aca="false">IF(C754="BUY",-E754,IF(C754="TRIM",G754,""))</f>
        <v/>
      </c>
      <c r="I754" s="25" t="str">
        <f aca="false">IF(C754="BUY",IF(OR(D754="",G754=""),"",G754/D754),IF(C754="TRIM",IF(OR(D754="",E754=""),"",-E754/D754),""))</f>
        <v/>
      </c>
      <c r="J754" s="24" t="str">
        <f aca="false">IF(A754="","",IF(COUNTIF($A$4:A754,A754)=1,INDEX(Chapters!$K$4:$K$203,MATCH(A754,Chapters!$A$4:$A$203,0))+IF(C754="BUY",N(E754),IF(C754="TRIM",-MIN(INDEX(Chapters!$K$4:$K$203,MATCH(A754,Chapters!$A$4:$A$203,0)),ABS(N(I754))*INDEX(Chapters!$H$4:$H$203,MATCH(A754,Chapters!$A$4:$A$203,0))),0)),J753+IF(C754="BUY",N(E754),IF(C754="TRIM",-MIN(J753,ABS(N(I754))*L753),0))))</f>
        <v/>
      </c>
      <c r="K754" s="25" t="str">
        <f aca="false">IF(A754="","",IF(COUNTIF($A$4:A754,A754)=1,INDEX(Chapters!$G$4:$G$203,MATCH(A754,Chapters!$A$4:$A$203,0))+N(I754),K753+N(I754)))</f>
        <v/>
      </c>
      <c r="L754" s="24" t="n">
        <f aca="false">IF(OR(K754="",K754=0),0,J754/K754)</f>
        <v>0</v>
      </c>
      <c r="M754" s="27"/>
    </row>
    <row r="755" customFormat="false" ht="15" hidden="false" customHeight="true" outlineLevel="0" collapsed="false">
      <c r="A755" s="20"/>
      <c r="B755" s="21"/>
      <c r="C755" s="20"/>
      <c r="D755" s="22"/>
      <c r="E755" s="22"/>
      <c r="F755" s="22"/>
      <c r="G755" s="24" t="str">
        <f aca="false">IF(C755="","",E755-F755)</f>
        <v/>
      </c>
      <c r="H755" s="24" t="str">
        <f aca="false">IF(C755="BUY",-E755,IF(C755="TRIM",G755,""))</f>
        <v/>
      </c>
      <c r="I755" s="25" t="str">
        <f aca="false">IF(C755="BUY",IF(OR(D755="",G755=""),"",G755/D755),IF(C755="TRIM",IF(OR(D755="",E755=""),"",-E755/D755),""))</f>
        <v/>
      </c>
      <c r="J755" s="24" t="str">
        <f aca="false">IF(A755="","",IF(COUNTIF($A$4:A755,A755)=1,INDEX(Chapters!$K$4:$K$203,MATCH(A755,Chapters!$A$4:$A$203,0))+IF(C755="BUY",N(E755),IF(C755="TRIM",-MIN(INDEX(Chapters!$K$4:$K$203,MATCH(A755,Chapters!$A$4:$A$203,0)),ABS(N(I755))*INDEX(Chapters!$H$4:$H$203,MATCH(A755,Chapters!$A$4:$A$203,0))),0)),J754+IF(C755="BUY",N(E755),IF(C755="TRIM",-MIN(J754,ABS(N(I755))*L754),0))))</f>
        <v/>
      </c>
      <c r="K755" s="25" t="str">
        <f aca="false">IF(A755="","",IF(COUNTIF($A$4:A755,A755)=1,INDEX(Chapters!$G$4:$G$203,MATCH(A755,Chapters!$A$4:$A$203,0))+N(I755),K754+N(I755)))</f>
        <v/>
      </c>
      <c r="L755" s="24" t="n">
        <f aca="false">IF(OR(K755="",K755=0),0,J755/K755)</f>
        <v>0</v>
      </c>
      <c r="M755" s="27"/>
    </row>
    <row r="756" customFormat="false" ht="15" hidden="false" customHeight="true" outlineLevel="0" collapsed="false">
      <c r="A756" s="20"/>
      <c r="B756" s="21"/>
      <c r="C756" s="20"/>
      <c r="D756" s="22"/>
      <c r="E756" s="22"/>
      <c r="F756" s="22"/>
      <c r="G756" s="24" t="str">
        <f aca="false">IF(C756="","",E756-F756)</f>
        <v/>
      </c>
      <c r="H756" s="24" t="str">
        <f aca="false">IF(C756="BUY",-E756,IF(C756="TRIM",G756,""))</f>
        <v/>
      </c>
      <c r="I756" s="25" t="str">
        <f aca="false">IF(C756="BUY",IF(OR(D756="",G756=""),"",G756/D756),IF(C756="TRIM",IF(OR(D756="",E756=""),"",-E756/D756),""))</f>
        <v/>
      </c>
      <c r="J756" s="24" t="str">
        <f aca="false">IF(A756="","",IF(COUNTIF($A$4:A756,A756)=1,INDEX(Chapters!$K$4:$K$203,MATCH(A756,Chapters!$A$4:$A$203,0))+IF(C756="BUY",N(E756),IF(C756="TRIM",-MIN(INDEX(Chapters!$K$4:$K$203,MATCH(A756,Chapters!$A$4:$A$203,0)),ABS(N(I756))*INDEX(Chapters!$H$4:$H$203,MATCH(A756,Chapters!$A$4:$A$203,0))),0)),J755+IF(C756="BUY",N(E756),IF(C756="TRIM",-MIN(J755,ABS(N(I756))*L755),0))))</f>
        <v/>
      </c>
      <c r="K756" s="25" t="str">
        <f aca="false">IF(A756="","",IF(COUNTIF($A$4:A756,A756)=1,INDEX(Chapters!$G$4:$G$203,MATCH(A756,Chapters!$A$4:$A$203,0))+N(I756),K755+N(I756)))</f>
        <v/>
      </c>
      <c r="L756" s="24" t="n">
        <f aca="false">IF(OR(K756="",K756=0),0,J756/K756)</f>
        <v>0</v>
      </c>
      <c r="M756" s="27"/>
    </row>
    <row r="757" customFormat="false" ht="15" hidden="false" customHeight="true" outlineLevel="0" collapsed="false">
      <c r="A757" s="20"/>
      <c r="B757" s="21"/>
      <c r="C757" s="20"/>
      <c r="D757" s="22"/>
      <c r="E757" s="22"/>
      <c r="F757" s="22"/>
      <c r="G757" s="24" t="str">
        <f aca="false">IF(C757="","",E757-F757)</f>
        <v/>
      </c>
      <c r="H757" s="24" t="str">
        <f aca="false">IF(C757="BUY",-E757,IF(C757="TRIM",G757,""))</f>
        <v/>
      </c>
      <c r="I757" s="25" t="str">
        <f aca="false">IF(C757="BUY",IF(OR(D757="",G757=""),"",G757/D757),IF(C757="TRIM",IF(OR(D757="",E757=""),"",-E757/D757),""))</f>
        <v/>
      </c>
      <c r="J757" s="24" t="str">
        <f aca="false">IF(A757="","",IF(COUNTIF($A$4:A757,A757)=1,INDEX(Chapters!$K$4:$K$203,MATCH(A757,Chapters!$A$4:$A$203,0))+IF(C757="BUY",N(E757),IF(C757="TRIM",-MIN(INDEX(Chapters!$K$4:$K$203,MATCH(A757,Chapters!$A$4:$A$203,0)),ABS(N(I757))*INDEX(Chapters!$H$4:$H$203,MATCH(A757,Chapters!$A$4:$A$203,0))),0)),J756+IF(C757="BUY",N(E757),IF(C757="TRIM",-MIN(J756,ABS(N(I757))*L756),0))))</f>
        <v/>
      </c>
      <c r="K757" s="25" t="str">
        <f aca="false">IF(A757="","",IF(COUNTIF($A$4:A757,A757)=1,INDEX(Chapters!$G$4:$G$203,MATCH(A757,Chapters!$A$4:$A$203,0))+N(I757),K756+N(I757)))</f>
        <v/>
      </c>
      <c r="L757" s="24" t="n">
        <f aca="false">IF(OR(K757="",K757=0),0,J757/K757)</f>
        <v>0</v>
      </c>
      <c r="M757" s="27"/>
    </row>
    <row r="758" customFormat="false" ht="15" hidden="false" customHeight="true" outlineLevel="0" collapsed="false">
      <c r="A758" s="20"/>
      <c r="B758" s="21"/>
      <c r="C758" s="20"/>
      <c r="D758" s="22"/>
      <c r="E758" s="22"/>
      <c r="F758" s="22"/>
      <c r="G758" s="24" t="str">
        <f aca="false">IF(C758="","",E758-F758)</f>
        <v/>
      </c>
      <c r="H758" s="24" t="str">
        <f aca="false">IF(C758="BUY",-E758,IF(C758="TRIM",G758,""))</f>
        <v/>
      </c>
      <c r="I758" s="25" t="str">
        <f aca="false">IF(C758="BUY",IF(OR(D758="",G758=""),"",G758/D758),IF(C758="TRIM",IF(OR(D758="",E758=""),"",-E758/D758),""))</f>
        <v/>
      </c>
      <c r="J758" s="24" t="str">
        <f aca="false">IF(A758="","",IF(COUNTIF($A$4:A758,A758)=1,INDEX(Chapters!$K$4:$K$203,MATCH(A758,Chapters!$A$4:$A$203,0))+IF(C758="BUY",N(E758),IF(C758="TRIM",-MIN(INDEX(Chapters!$K$4:$K$203,MATCH(A758,Chapters!$A$4:$A$203,0)),ABS(N(I758))*INDEX(Chapters!$H$4:$H$203,MATCH(A758,Chapters!$A$4:$A$203,0))),0)),J757+IF(C758="BUY",N(E758),IF(C758="TRIM",-MIN(J757,ABS(N(I758))*L757),0))))</f>
        <v/>
      </c>
      <c r="K758" s="25" t="str">
        <f aca="false">IF(A758="","",IF(COUNTIF($A$4:A758,A758)=1,INDEX(Chapters!$G$4:$G$203,MATCH(A758,Chapters!$A$4:$A$203,0))+N(I758),K757+N(I758)))</f>
        <v/>
      </c>
      <c r="L758" s="24" t="n">
        <f aca="false">IF(OR(K758="",K758=0),0,J758/K758)</f>
        <v>0</v>
      </c>
      <c r="M758" s="27"/>
    </row>
    <row r="759" customFormat="false" ht="15" hidden="false" customHeight="true" outlineLevel="0" collapsed="false">
      <c r="A759" s="20"/>
      <c r="B759" s="21"/>
      <c r="C759" s="20"/>
      <c r="D759" s="22"/>
      <c r="E759" s="22"/>
      <c r="F759" s="22"/>
      <c r="G759" s="24" t="str">
        <f aca="false">IF(C759="","",E759-F759)</f>
        <v/>
      </c>
      <c r="H759" s="24" t="str">
        <f aca="false">IF(C759="BUY",-E759,IF(C759="TRIM",G759,""))</f>
        <v/>
      </c>
      <c r="I759" s="25" t="str">
        <f aca="false">IF(C759="BUY",IF(OR(D759="",G759=""),"",G759/D759),IF(C759="TRIM",IF(OR(D759="",E759=""),"",-E759/D759),""))</f>
        <v/>
      </c>
      <c r="J759" s="24" t="str">
        <f aca="false">IF(A759="","",IF(COUNTIF($A$4:A759,A759)=1,INDEX(Chapters!$K$4:$K$203,MATCH(A759,Chapters!$A$4:$A$203,0))+IF(C759="BUY",N(E759),IF(C759="TRIM",-MIN(INDEX(Chapters!$K$4:$K$203,MATCH(A759,Chapters!$A$4:$A$203,0)),ABS(N(I759))*INDEX(Chapters!$H$4:$H$203,MATCH(A759,Chapters!$A$4:$A$203,0))),0)),J758+IF(C759="BUY",N(E759),IF(C759="TRIM",-MIN(J758,ABS(N(I759))*L758),0))))</f>
        <v/>
      </c>
      <c r="K759" s="25" t="str">
        <f aca="false">IF(A759="","",IF(COUNTIF($A$4:A759,A759)=1,INDEX(Chapters!$G$4:$G$203,MATCH(A759,Chapters!$A$4:$A$203,0))+N(I759),K758+N(I759)))</f>
        <v/>
      </c>
      <c r="L759" s="24" t="n">
        <f aca="false">IF(OR(K759="",K759=0),0,J759/K759)</f>
        <v>0</v>
      </c>
      <c r="M759" s="27"/>
    </row>
    <row r="760" customFormat="false" ht="15" hidden="false" customHeight="true" outlineLevel="0" collapsed="false">
      <c r="A760" s="20"/>
      <c r="B760" s="21"/>
      <c r="C760" s="20"/>
      <c r="D760" s="22"/>
      <c r="E760" s="22"/>
      <c r="F760" s="22"/>
      <c r="G760" s="24" t="str">
        <f aca="false">IF(C760="","",E760-F760)</f>
        <v/>
      </c>
      <c r="H760" s="24" t="str">
        <f aca="false">IF(C760="BUY",-E760,IF(C760="TRIM",G760,""))</f>
        <v/>
      </c>
      <c r="I760" s="25" t="str">
        <f aca="false">IF(C760="BUY",IF(OR(D760="",G760=""),"",G760/D760),IF(C760="TRIM",IF(OR(D760="",E760=""),"",-E760/D760),""))</f>
        <v/>
      </c>
      <c r="J760" s="24" t="str">
        <f aca="false">IF(A760="","",IF(COUNTIF($A$4:A760,A760)=1,INDEX(Chapters!$K$4:$K$203,MATCH(A760,Chapters!$A$4:$A$203,0))+IF(C760="BUY",N(E760),IF(C760="TRIM",-MIN(INDEX(Chapters!$K$4:$K$203,MATCH(A760,Chapters!$A$4:$A$203,0)),ABS(N(I760))*INDEX(Chapters!$H$4:$H$203,MATCH(A760,Chapters!$A$4:$A$203,0))),0)),J759+IF(C760="BUY",N(E760),IF(C760="TRIM",-MIN(J759,ABS(N(I760))*L759),0))))</f>
        <v/>
      </c>
      <c r="K760" s="25" t="str">
        <f aca="false">IF(A760="","",IF(COUNTIF($A$4:A760,A760)=1,INDEX(Chapters!$G$4:$G$203,MATCH(A760,Chapters!$A$4:$A$203,0))+N(I760),K759+N(I760)))</f>
        <v/>
      </c>
      <c r="L760" s="24" t="n">
        <f aca="false">IF(OR(K760="",K760=0),0,J760/K760)</f>
        <v>0</v>
      </c>
      <c r="M760" s="27"/>
    </row>
    <row r="761" customFormat="false" ht="15" hidden="false" customHeight="true" outlineLevel="0" collapsed="false">
      <c r="A761" s="20"/>
      <c r="B761" s="21"/>
      <c r="C761" s="20"/>
      <c r="D761" s="22"/>
      <c r="E761" s="22"/>
      <c r="F761" s="22"/>
      <c r="G761" s="24" t="str">
        <f aca="false">IF(C761="","",E761-F761)</f>
        <v/>
      </c>
      <c r="H761" s="24" t="str">
        <f aca="false">IF(C761="BUY",-E761,IF(C761="TRIM",G761,""))</f>
        <v/>
      </c>
      <c r="I761" s="25" t="str">
        <f aca="false">IF(C761="BUY",IF(OR(D761="",G761=""),"",G761/D761),IF(C761="TRIM",IF(OR(D761="",E761=""),"",-E761/D761),""))</f>
        <v/>
      </c>
      <c r="J761" s="24" t="str">
        <f aca="false">IF(A761="","",IF(COUNTIF($A$4:A761,A761)=1,INDEX(Chapters!$K$4:$K$203,MATCH(A761,Chapters!$A$4:$A$203,0))+IF(C761="BUY",N(E761),IF(C761="TRIM",-MIN(INDEX(Chapters!$K$4:$K$203,MATCH(A761,Chapters!$A$4:$A$203,0)),ABS(N(I761))*INDEX(Chapters!$H$4:$H$203,MATCH(A761,Chapters!$A$4:$A$203,0))),0)),J760+IF(C761="BUY",N(E761),IF(C761="TRIM",-MIN(J760,ABS(N(I761))*L760),0))))</f>
        <v/>
      </c>
      <c r="K761" s="25" t="str">
        <f aca="false">IF(A761="","",IF(COUNTIF($A$4:A761,A761)=1,INDEX(Chapters!$G$4:$G$203,MATCH(A761,Chapters!$A$4:$A$203,0))+N(I761),K760+N(I761)))</f>
        <v/>
      </c>
      <c r="L761" s="24" t="n">
        <f aca="false">IF(OR(K761="",K761=0),0,J761/K761)</f>
        <v>0</v>
      </c>
      <c r="M761" s="27"/>
    </row>
    <row r="762" customFormat="false" ht="15" hidden="false" customHeight="true" outlineLevel="0" collapsed="false">
      <c r="A762" s="20"/>
      <c r="B762" s="21"/>
      <c r="C762" s="20"/>
      <c r="D762" s="22"/>
      <c r="E762" s="22"/>
      <c r="F762" s="22"/>
      <c r="G762" s="24" t="str">
        <f aca="false">IF(C762="","",E762-F762)</f>
        <v/>
      </c>
      <c r="H762" s="24" t="str">
        <f aca="false">IF(C762="BUY",-E762,IF(C762="TRIM",G762,""))</f>
        <v/>
      </c>
      <c r="I762" s="25" t="str">
        <f aca="false">IF(C762="BUY",IF(OR(D762="",G762=""),"",G762/D762),IF(C762="TRIM",IF(OR(D762="",E762=""),"",-E762/D762),""))</f>
        <v/>
      </c>
      <c r="J762" s="24" t="str">
        <f aca="false">IF(A762="","",IF(COUNTIF($A$4:A762,A762)=1,INDEX(Chapters!$K$4:$K$203,MATCH(A762,Chapters!$A$4:$A$203,0))+IF(C762="BUY",N(E762),IF(C762="TRIM",-MIN(INDEX(Chapters!$K$4:$K$203,MATCH(A762,Chapters!$A$4:$A$203,0)),ABS(N(I762))*INDEX(Chapters!$H$4:$H$203,MATCH(A762,Chapters!$A$4:$A$203,0))),0)),J761+IF(C762="BUY",N(E762),IF(C762="TRIM",-MIN(J761,ABS(N(I762))*L761),0))))</f>
        <v/>
      </c>
      <c r="K762" s="25" t="str">
        <f aca="false">IF(A762="","",IF(COUNTIF($A$4:A762,A762)=1,INDEX(Chapters!$G$4:$G$203,MATCH(A762,Chapters!$A$4:$A$203,0))+N(I762),K761+N(I762)))</f>
        <v/>
      </c>
      <c r="L762" s="24" t="n">
        <f aca="false">IF(OR(K762="",K762=0),0,J762/K762)</f>
        <v>0</v>
      </c>
      <c r="M762" s="27"/>
    </row>
    <row r="763" customFormat="false" ht="15" hidden="false" customHeight="true" outlineLevel="0" collapsed="false">
      <c r="A763" s="20"/>
      <c r="B763" s="21"/>
      <c r="C763" s="20"/>
      <c r="D763" s="22"/>
      <c r="E763" s="22"/>
      <c r="F763" s="22"/>
      <c r="G763" s="24" t="str">
        <f aca="false">IF(C763="","",E763-F763)</f>
        <v/>
      </c>
      <c r="H763" s="24" t="str">
        <f aca="false">IF(C763="BUY",-E763,IF(C763="TRIM",G763,""))</f>
        <v/>
      </c>
      <c r="I763" s="25" t="str">
        <f aca="false">IF(C763="BUY",IF(OR(D763="",G763=""),"",G763/D763),IF(C763="TRIM",IF(OR(D763="",E763=""),"",-E763/D763),""))</f>
        <v/>
      </c>
      <c r="J763" s="24" t="str">
        <f aca="false">IF(A763="","",IF(COUNTIF($A$4:A763,A763)=1,INDEX(Chapters!$K$4:$K$203,MATCH(A763,Chapters!$A$4:$A$203,0))+IF(C763="BUY",N(E763),IF(C763="TRIM",-MIN(INDEX(Chapters!$K$4:$K$203,MATCH(A763,Chapters!$A$4:$A$203,0)),ABS(N(I763))*INDEX(Chapters!$H$4:$H$203,MATCH(A763,Chapters!$A$4:$A$203,0))),0)),J762+IF(C763="BUY",N(E763),IF(C763="TRIM",-MIN(J762,ABS(N(I763))*L762),0))))</f>
        <v/>
      </c>
      <c r="K763" s="25" t="str">
        <f aca="false">IF(A763="","",IF(COUNTIF($A$4:A763,A763)=1,INDEX(Chapters!$G$4:$G$203,MATCH(A763,Chapters!$A$4:$A$203,0))+N(I763),K762+N(I763)))</f>
        <v/>
      </c>
      <c r="L763" s="24" t="n">
        <f aca="false">IF(OR(K763="",K763=0),0,J763/K763)</f>
        <v>0</v>
      </c>
      <c r="M763" s="27"/>
    </row>
    <row r="764" customFormat="false" ht="15" hidden="false" customHeight="true" outlineLevel="0" collapsed="false">
      <c r="A764" s="20"/>
      <c r="B764" s="21"/>
      <c r="C764" s="20"/>
      <c r="D764" s="22"/>
      <c r="E764" s="22"/>
      <c r="F764" s="22"/>
      <c r="G764" s="24" t="str">
        <f aca="false">IF(C764="","",E764-F764)</f>
        <v/>
      </c>
      <c r="H764" s="24" t="str">
        <f aca="false">IF(C764="BUY",-E764,IF(C764="TRIM",G764,""))</f>
        <v/>
      </c>
      <c r="I764" s="25" t="str">
        <f aca="false">IF(C764="BUY",IF(OR(D764="",G764=""),"",G764/D764),IF(C764="TRIM",IF(OR(D764="",E764=""),"",-E764/D764),""))</f>
        <v/>
      </c>
      <c r="J764" s="24" t="str">
        <f aca="false">IF(A764="","",IF(COUNTIF($A$4:A764,A764)=1,INDEX(Chapters!$K$4:$K$203,MATCH(A764,Chapters!$A$4:$A$203,0))+IF(C764="BUY",N(E764),IF(C764="TRIM",-MIN(INDEX(Chapters!$K$4:$K$203,MATCH(A764,Chapters!$A$4:$A$203,0)),ABS(N(I764))*INDEX(Chapters!$H$4:$H$203,MATCH(A764,Chapters!$A$4:$A$203,0))),0)),J763+IF(C764="BUY",N(E764),IF(C764="TRIM",-MIN(J763,ABS(N(I764))*L763),0))))</f>
        <v/>
      </c>
      <c r="K764" s="25" t="str">
        <f aca="false">IF(A764="","",IF(COUNTIF($A$4:A764,A764)=1,INDEX(Chapters!$G$4:$G$203,MATCH(A764,Chapters!$A$4:$A$203,0))+N(I764),K763+N(I764)))</f>
        <v/>
      </c>
      <c r="L764" s="24" t="n">
        <f aca="false">IF(OR(K764="",K764=0),0,J764/K764)</f>
        <v>0</v>
      </c>
      <c r="M764" s="27"/>
    </row>
    <row r="765" customFormat="false" ht="15" hidden="false" customHeight="true" outlineLevel="0" collapsed="false">
      <c r="A765" s="20"/>
      <c r="B765" s="21"/>
      <c r="C765" s="20"/>
      <c r="D765" s="22"/>
      <c r="E765" s="22"/>
      <c r="F765" s="22"/>
      <c r="G765" s="24" t="str">
        <f aca="false">IF(C765="","",E765-F765)</f>
        <v/>
      </c>
      <c r="H765" s="24" t="str">
        <f aca="false">IF(C765="BUY",-E765,IF(C765="TRIM",G765,""))</f>
        <v/>
      </c>
      <c r="I765" s="25" t="str">
        <f aca="false">IF(C765="BUY",IF(OR(D765="",G765=""),"",G765/D765),IF(C765="TRIM",IF(OR(D765="",E765=""),"",-E765/D765),""))</f>
        <v/>
      </c>
      <c r="J765" s="24" t="str">
        <f aca="false">IF(A765="","",IF(COUNTIF($A$4:A765,A765)=1,INDEX(Chapters!$K$4:$K$203,MATCH(A765,Chapters!$A$4:$A$203,0))+IF(C765="BUY",N(E765),IF(C765="TRIM",-MIN(INDEX(Chapters!$K$4:$K$203,MATCH(A765,Chapters!$A$4:$A$203,0)),ABS(N(I765))*INDEX(Chapters!$H$4:$H$203,MATCH(A765,Chapters!$A$4:$A$203,0))),0)),J764+IF(C765="BUY",N(E765),IF(C765="TRIM",-MIN(J764,ABS(N(I765))*L764),0))))</f>
        <v/>
      </c>
      <c r="K765" s="25" t="str">
        <f aca="false">IF(A765="","",IF(COUNTIF($A$4:A765,A765)=1,INDEX(Chapters!$G$4:$G$203,MATCH(A765,Chapters!$A$4:$A$203,0))+N(I765),K764+N(I765)))</f>
        <v/>
      </c>
      <c r="L765" s="24" t="n">
        <f aca="false">IF(OR(K765="",K765=0),0,J765/K765)</f>
        <v>0</v>
      </c>
      <c r="M765" s="27"/>
    </row>
    <row r="766" customFormat="false" ht="15" hidden="false" customHeight="true" outlineLevel="0" collapsed="false">
      <c r="A766" s="20"/>
      <c r="B766" s="21"/>
      <c r="C766" s="20"/>
      <c r="D766" s="22"/>
      <c r="E766" s="22"/>
      <c r="F766" s="22"/>
      <c r="G766" s="24" t="str">
        <f aca="false">IF(C766="","",E766-F766)</f>
        <v/>
      </c>
      <c r="H766" s="24" t="str">
        <f aca="false">IF(C766="BUY",-E766,IF(C766="TRIM",G766,""))</f>
        <v/>
      </c>
      <c r="I766" s="25" t="str">
        <f aca="false">IF(C766="BUY",IF(OR(D766="",G766=""),"",G766/D766),IF(C766="TRIM",IF(OR(D766="",E766=""),"",-E766/D766),""))</f>
        <v/>
      </c>
      <c r="J766" s="24" t="str">
        <f aca="false">IF(A766="","",IF(COUNTIF($A$4:A766,A766)=1,INDEX(Chapters!$K$4:$K$203,MATCH(A766,Chapters!$A$4:$A$203,0))+IF(C766="BUY",N(E766),IF(C766="TRIM",-MIN(INDEX(Chapters!$K$4:$K$203,MATCH(A766,Chapters!$A$4:$A$203,0)),ABS(N(I766))*INDEX(Chapters!$H$4:$H$203,MATCH(A766,Chapters!$A$4:$A$203,0))),0)),J765+IF(C766="BUY",N(E766),IF(C766="TRIM",-MIN(J765,ABS(N(I766))*L765),0))))</f>
        <v/>
      </c>
      <c r="K766" s="25" t="str">
        <f aca="false">IF(A766="","",IF(COUNTIF($A$4:A766,A766)=1,INDEX(Chapters!$G$4:$G$203,MATCH(A766,Chapters!$A$4:$A$203,0))+N(I766),K765+N(I766)))</f>
        <v/>
      </c>
      <c r="L766" s="24" t="n">
        <f aca="false">IF(OR(K766="",K766=0),0,J766/K766)</f>
        <v>0</v>
      </c>
      <c r="M766" s="27"/>
    </row>
    <row r="767" customFormat="false" ht="15" hidden="false" customHeight="true" outlineLevel="0" collapsed="false">
      <c r="A767" s="20"/>
      <c r="B767" s="21"/>
      <c r="C767" s="20"/>
      <c r="D767" s="22"/>
      <c r="E767" s="22"/>
      <c r="F767" s="22"/>
      <c r="G767" s="24" t="str">
        <f aca="false">IF(C767="","",E767-F767)</f>
        <v/>
      </c>
      <c r="H767" s="24" t="str">
        <f aca="false">IF(C767="BUY",-E767,IF(C767="TRIM",G767,""))</f>
        <v/>
      </c>
      <c r="I767" s="25" t="str">
        <f aca="false">IF(C767="BUY",IF(OR(D767="",G767=""),"",G767/D767),IF(C767="TRIM",IF(OR(D767="",E767=""),"",-E767/D767),""))</f>
        <v/>
      </c>
      <c r="J767" s="24" t="str">
        <f aca="false">IF(A767="","",IF(COUNTIF($A$4:A767,A767)=1,INDEX(Chapters!$K$4:$K$203,MATCH(A767,Chapters!$A$4:$A$203,0))+IF(C767="BUY",N(E767),IF(C767="TRIM",-MIN(INDEX(Chapters!$K$4:$K$203,MATCH(A767,Chapters!$A$4:$A$203,0)),ABS(N(I767))*INDEX(Chapters!$H$4:$H$203,MATCH(A767,Chapters!$A$4:$A$203,0))),0)),J766+IF(C767="BUY",N(E767),IF(C767="TRIM",-MIN(J766,ABS(N(I767))*L766),0))))</f>
        <v/>
      </c>
      <c r="K767" s="25" t="str">
        <f aca="false">IF(A767="","",IF(COUNTIF($A$4:A767,A767)=1,INDEX(Chapters!$G$4:$G$203,MATCH(A767,Chapters!$A$4:$A$203,0))+N(I767),K766+N(I767)))</f>
        <v/>
      </c>
      <c r="L767" s="24" t="n">
        <f aca="false">IF(OR(K767="",K767=0),0,J767/K767)</f>
        <v>0</v>
      </c>
      <c r="M767" s="27"/>
    </row>
    <row r="768" customFormat="false" ht="15" hidden="false" customHeight="true" outlineLevel="0" collapsed="false">
      <c r="A768" s="20"/>
      <c r="B768" s="21"/>
      <c r="C768" s="20"/>
      <c r="D768" s="22"/>
      <c r="E768" s="22"/>
      <c r="F768" s="22"/>
      <c r="G768" s="24" t="str">
        <f aca="false">IF(C768="","",E768-F768)</f>
        <v/>
      </c>
      <c r="H768" s="24" t="str">
        <f aca="false">IF(C768="BUY",-E768,IF(C768="TRIM",G768,""))</f>
        <v/>
      </c>
      <c r="I768" s="25" t="str">
        <f aca="false">IF(C768="BUY",IF(OR(D768="",G768=""),"",G768/D768),IF(C768="TRIM",IF(OR(D768="",E768=""),"",-E768/D768),""))</f>
        <v/>
      </c>
      <c r="J768" s="24" t="str">
        <f aca="false">IF(A768="","",IF(COUNTIF($A$4:A768,A768)=1,INDEX(Chapters!$K$4:$K$203,MATCH(A768,Chapters!$A$4:$A$203,0))+IF(C768="BUY",N(E768),IF(C768="TRIM",-MIN(INDEX(Chapters!$K$4:$K$203,MATCH(A768,Chapters!$A$4:$A$203,0)),ABS(N(I768))*INDEX(Chapters!$H$4:$H$203,MATCH(A768,Chapters!$A$4:$A$203,0))),0)),J767+IF(C768="BUY",N(E768),IF(C768="TRIM",-MIN(J767,ABS(N(I768))*L767),0))))</f>
        <v/>
      </c>
      <c r="K768" s="25" t="str">
        <f aca="false">IF(A768="","",IF(COUNTIF($A$4:A768,A768)=1,INDEX(Chapters!$G$4:$G$203,MATCH(A768,Chapters!$A$4:$A$203,0))+N(I768),K767+N(I768)))</f>
        <v/>
      </c>
      <c r="L768" s="24" t="n">
        <f aca="false">IF(OR(K768="",K768=0),0,J768/K768)</f>
        <v>0</v>
      </c>
      <c r="M768" s="27"/>
    </row>
    <row r="769" customFormat="false" ht="15" hidden="false" customHeight="true" outlineLevel="0" collapsed="false">
      <c r="A769" s="20"/>
      <c r="B769" s="21"/>
      <c r="C769" s="20"/>
      <c r="D769" s="22"/>
      <c r="E769" s="22"/>
      <c r="F769" s="22"/>
      <c r="G769" s="24" t="str">
        <f aca="false">IF(C769="","",E769-F769)</f>
        <v/>
      </c>
      <c r="H769" s="24" t="str">
        <f aca="false">IF(C769="BUY",-E769,IF(C769="TRIM",G769,""))</f>
        <v/>
      </c>
      <c r="I769" s="25" t="str">
        <f aca="false">IF(C769="BUY",IF(OR(D769="",G769=""),"",G769/D769),IF(C769="TRIM",IF(OR(D769="",E769=""),"",-E769/D769),""))</f>
        <v/>
      </c>
      <c r="J769" s="24" t="str">
        <f aca="false">IF(A769="","",IF(COUNTIF($A$4:A769,A769)=1,INDEX(Chapters!$K$4:$K$203,MATCH(A769,Chapters!$A$4:$A$203,0))+IF(C769="BUY",N(E769),IF(C769="TRIM",-MIN(INDEX(Chapters!$K$4:$K$203,MATCH(A769,Chapters!$A$4:$A$203,0)),ABS(N(I769))*INDEX(Chapters!$H$4:$H$203,MATCH(A769,Chapters!$A$4:$A$203,0))),0)),J768+IF(C769="BUY",N(E769),IF(C769="TRIM",-MIN(J768,ABS(N(I769))*L768),0))))</f>
        <v/>
      </c>
      <c r="K769" s="25" t="str">
        <f aca="false">IF(A769="","",IF(COUNTIF($A$4:A769,A769)=1,INDEX(Chapters!$G$4:$G$203,MATCH(A769,Chapters!$A$4:$A$203,0))+N(I769),K768+N(I769)))</f>
        <v/>
      </c>
      <c r="L769" s="24" t="n">
        <f aca="false">IF(OR(K769="",K769=0),0,J769/K769)</f>
        <v>0</v>
      </c>
      <c r="M769" s="27"/>
    </row>
    <row r="770" customFormat="false" ht="15" hidden="false" customHeight="true" outlineLevel="0" collapsed="false">
      <c r="A770" s="20"/>
      <c r="B770" s="21"/>
      <c r="C770" s="20"/>
      <c r="D770" s="22"/>
      <c r="E770" s="22"/>
      <c r="F770" s="22"/>
      <c r="G770" s="24" t="str">
        <f aca="false">IF(C770="","",E770-F770)</f>
        <v/>
      </c>
      <c r="H770" s="24" t="str">
        <f aca="false">IF(C770="BUY",-E770,IF(C770="TRIM",G770,""))</f>
        <v/>
      </c>
      <c r="I770" s="25" t="str">
        <f aca="false">IF(C770="BUY",IF(OR(D770="",G770=""),"",G770/D770),IF(C770="TRIM",IF(OR(D770="",E770=""),"",-E770/D770),""))</f>
        <v/>
      </c>
      <c r="J770" s="24" t="str">
        <f aca="false">IF(A770="","",IF(COUNTIF($A$4:A770,A770)=1,INDEX(Chapters!$K$4:$K$203,MATCH(A770,Chapters!$A$4:$A$203,0))+IF(C770="BUY",N(E770),IF(C770="TRIM",-MIN(INDEX(Chapters!$K$4:$K$203,MATCH(A770,Chapters!$A$4:$A$203,0)),ABS(N(I770))*INDEX(Chapters!$H$4:$H$203,MATCH(A770,Chapters!$A$4:$A$203,0))),0)),J769+IF(C770="BUY",N(E770),IF(C770="TRIM",-MIN(J769,ABS(N(I770))*L769),0))))</f>
        <v/>
      </c>
      <c r="K770" s="25" t="str">
        <f aca="false">IF(A770="","",IF(COUNTIF($A$4:A770,A770)=1,INDEX(Chapters!$G$4:$G$203,MATCH(A770,Chapters!$A$4:$A$203,0))+N(I770),K769+N(I770)))</f>
        <v/>
      </c>
      <c r="L770" s="24" t="n">
        <f aca="false">IF(OR(K770="",K770=0),0,J770/K770)</f>
        <v>0</v>
      </c>
      <c r="M770" s="27"/>
    </row>
    <row r="771" customFormat="false" ht="15" hidden="false" customHeight="true" outlineLevel="0" collapsed="false">
      <c r="A771" s="20"/>
      <c r="B771" s="21"/>
      <c r="C771" s="20"/>
      <c r="D771" s="22"/>
      <c r="E771" s="22"/>
      <c r="F771" s="22"/>
      <c r="G771" s="24" t="str">
        <f aca="false">IF(C771="","",E771-F771)</f>
        <v/>
      </c>
      <c r="H771" s="24" t="str">
        <f aca="false">IF(C771="BUY",-E771,IF(C771="TRIM",G771,""))</f>
        <v/>
      </c>
      <c r="I771" s="25" t="str">
        <f aca="false">IF(C771="BUY",IF(OR(D771="",G771=""),"",G771/D771),IF(C771="TRIM",IF(OR(D771="",E771=""),"",-E771/D771),""))</f>
        <v/>
      </c>
      <c r="J771" s="24" t="str">
        <f aca="false">IF(A771="","",IF(COUNTIF($A$4:A771,A771)=1,INDEX(Chapters!$K$4:$K$203,MATCH(A771,Chapters!$A$4:$A$203,0))+IF(C771="BUY",N(E771),IF(C771="TRIM",-MIN(INDEX(Chapters!$K$4:$K$203,MATCH(A771,Chapters!$A$4:$A$203,0)),ABS(N(I771))*INDEX(Chapters!$H$4:$H$203,MATCH(A771,Chapters!$A$4:$A$203,0))),0)),J770+IF(C771="BUY",N(E771),IF(C771="TRIM",-MIN(J770,ABS(N(I771))*L770),0))))</f>
        <v/>
      </c>
      <c r="K771" s="25" t="str">
        <f aca="false">IF(A771="","",IF(COUNTIF($A$4:A771,A771)=1,INDEX(Chapters!$G$4:$G$203,MATCH(A771,Chapters!$A$4:$A$203,0))+N(I771),K770+N(I771)))</f>
        <v/>
      </c>
      <c r="L771" s="24" t="n">
        <f aca="false">IF(OR(K771="",K771=0),0,J771/K771)</f>
        <v>0</v>
      </c>
      <c r="M771" s="27"/>
    </row>
    <row r="772" customFormat="false" ht="15" hidden="false" customHeight="true" outlineLevel="0" collapsed="false">
      <c r="A772" s="20"/>
      <c r="B772" s="21"/>
      <c r="C772" s="20"/>
      <c r="D772" s="22"/>
      <c r="E772" s="22"/>
      <c r="F772" s="22"/>
      <c r="G772" s="24" t="str">
        <f aca="false">IF(C772="","",E772-F772)</f>
        <v/>
      </c>
      <c r="H772" s="24" t="str">
        <f aca="false">IF(C772="BUY",-E772,IF(C772="TRIM",G772,""))</f>
        <v/>
      </c>
      <c r="I772" s="25" t="str">
        <f aca="false">IF(C772="BUY",IF(OR(D772="",G772=""),"",G772/D772),IF(C772="TRIM",IF(OR(D772="",E772=""),"",-E772/D772),""))</f>
        <v/>
      </c>
      <c r="J772" s="24" t="str">
        <f aca="false">IF(A772="","",IF(COUNTIF($A$4:A772,A772)=1,INDEX(Chapters!$K$4:$K$203,MATCH(A772,Chapters!$A$4:$A$203,0))+IF(C772="BUY",N(E772),IF(C772="TRIM",-MIN(INDEX(Chapters!$K$4:$K$203,MATCH(A772,Chapters!$A$4:$A$203,0)),ABS(N(I772))*INDEX(Chapters!$H$4:$H$203,MATCH(A772,Chapters!$A$4:$A$203,0))),0)),J771+IF(C772="BUY",N(E772),IF(C772="TRIM",-MIN(J771,ABS(N(I772))*L771),0))))</f>
        <v/>
      </c>
      <c r="K772" s="25" t="str">
        <f aca="false">IF(A772="","",IF(COUNTIF($A$4:A772,A772)=1,INDEX(Chapters!$G$4:$G$203,MATCH(A772,Chapters!$A$4:$A$203,0))+N(I772),K771+N(I772)))</f>
        <v/>
      </c>
      <c r="L772" s="24" t="n">
        <f aca="false">IF(OR(K772="",K772=0),0,J772/K772)</f>
        <v>0</v>
      </c>
      <c r="M772" s="27"/>
    </row>
    <row r="773" customFormat="false" ht="15" hidden="false" customHeight="true" outlineLevel="0" collapsed="false">
      <c r="A773" s="20"/>
      <c r="B773" s="21"/>
      <c r="C773" s="20"/>
      <c r="D773" s="22"/>
      <c r="E773" s="22"/>
      <c r="F773" s="22"/>
      <c r="G773" s="24" t="str">
        <f aca="false">IF(C773="","",E773-F773)</f>
        <v/>
      </c>
      <c r="H773" s="24" t="str">
        <f aca="false">IF(C773="BUY",-E773,IF(C773="TRIM",G773,""))</f>
        <v/>
      </c>
      <c r="I773" s="25" t="str">
        <f aca="false">IF(C773="BUY",IF(OR(D773="",G773=""),"",G773/D773),IF(C773="TRIM",IF(OR(D773="",E773=""),"",-E773/D773),""))</f>
        <v/>
      </c>
      <c r="J773" s="24" t="str">
        <f aca="false">IF(A773="","",IF(COUNTIF($A$4:A773,A773)=1,INDEX(Chapters!$K$4:$K$203,MATCH(A773,Chapters!$A$4:$A$203,0))+IF(C773="BUY",N(E773),IF(C773="TRIM",-MIN(INDEX(Chapters!$K$4:$K$203,MATCH(A773,Chapters!$A$4:$A$203,0)),ABS(N(I773))*INDEX(Chapters!$H$4:$H$203,MATCH(A773,Chapters!$A$4:$A$203,0))),0)),J772+IF(C773="BUY",N(E773),IF(C773="TRIM",-MIN(J772,ABS(N(I773))*L772),0))))</f>
        <v/>
      </c>
      <c r="K773" s="25" t="str">
        <f aca="false">IF(A773="","",IF(COUNTIF($A$4:A773,A773)=1,INDEX(Chapters!$G$4:$G$203,MATCH(A773,Chapters!$A$4:$A$203,0))+N(I773),K772+N(I773)))</f>
        <v/>
      </c>
      <c r="L773" s="24" t="n">
        <f aca="false">IF(OR(K773="",K773=0),0,J773/K773)</f>
        <v>0</v>
      </c>
      <c r="M773" s="27"/>
    </row>
    <row r="774" customFormat="false" ht="15" hidden="false" customHeight="true" outlineLevel="0" collapsed="false">
      <c r="A774" s="20"/>
      <c r="B774" s="21"/>
      <c r="C774" s="20"/>
      <c r="D774" s="22"/>
      <c r="E774" s="22"/>
      <c r="F774" s="22"/>
      <c r="G774" s="24" t="str">
        <f aca="false">IF(C774="","",E774-F774)</f>
        <v/>
      </c>
      <c r="H774" s="24" t="str">
        <f aca="false">IF(C774="BUY",-E774,IF(C774="TRIM",G774,""))</f>
        <v/>
      </c>
      <c r="I774" s="25" t="str">
        <f aca="false">IF(C774="BUY",IF(OR(D774="",G774=""),"",G774/D774),IF(C774="TRIM",IF(OR(D774="",E774=""),"",-E774/D774),""))</f>
        <v/>
      </c>
      <c r="J774" s="24" t="str">
        <f aca="false">IF(A774="","",IF(COUNTIF($A$4:A774,A774)=1,INDEX(Chapters!$K$4:$K$203,MATCH(A774,Chapters!$A$4:$A$203,0))+IF(C774="BUY",N(E774),IF(C774="TRIM",-MIN(INDEX(Chapters!$K$4:$K$203,MATCH(A774,Chapters!$A$4:$A$203,0)),ABS(N(I774))*INDEX(Chapters!$H$4:$H$203,MATCH(A774,Chapters!$A$4:$A$203,0))),0)),J773+IF(C774="BUY",N(E774),IF(C774="TRIM",-MIN(J773,ABS(N(I774))*L773),0))))</f>
        <v/>
      </c>
      <c r="K774" s="25" t="str">
        <f aca="false">IF(A774="","",IF(COUNTIF($A$4:A774,A774)=1,INDEX(Chapters!$G$4:$G$203,MATCH(A774,Chapters!$A$4:$A$203,0))+N(I774),K773+N(I774)))</f>
        <v/>
      </c>
      <c r="L774" s="24" t="n">
        <f aca="false">IF(OR(K774="",K774=0),0,J774/K774)</f>
        <v>0</v>
      </c>
      <c r="M774" s="27"/>
    </row>
    <row r="775" customFormat="false" ht="15" hidden="false" customHeight="true" outlineLevel="0" collapsed="false">
      <c r="A775" s="20"/>
      <c r="B775" s="21"/>
      <c r="C775" s="20"/>
      <c r="D775" s="22"/>
      <c r="E775" s="22"/>
      <c r="F775" s="22"/>
      <c r="G775" s="24" t="str">
        <f aca="false">IF(C775="","",E775-F775)</f>
        <v/>
      </c>
      <c r="H775" s="24" t="str">
        <f aca="false">IF(C775="BUY",-E775,IF(C775="TRIM",G775,""))</f>
        <v/>
      </c>
      <c r="I775" s="25" t="str">
        <f aca="false">IF(C775="BUY",IF(OR(D775="",G775=""),"",G775/D775),IF(C775="TRIM",IF(OR(D775="",E775=""),"",-E775/D775),""))</f>
        <v/>
      </c>
      <c r="J775" s="24" t="str">
        <f aca="false">IF(A775="","",IF(COUNTIF($A$4:A775,A775)=1,INDEX(Chapters!$K$4:$K$203,MATCH(A775,Chapters!$A$4:$A$203,0))+IF(C775="BUY",N(E775),IF(C775="TRIM",-MIN(INDEX(Chapters!$K$4:$K$203,MATCH(A775,Chapters!$A$4:$A$203,0)),ABS(N(I775))*INDEX(Chapters!$H$4:$H$203,MATCH(A775,Chapters!$A$4:$A$203,0))),0)),J774+IF(C775="BUY",N(E775),IF(C775="TRIM",-MIN(J774,ABS(N(I775))*L774),0))))</f>
        <v/>
      </c>
      <c r="K775" s="25" t="str">
        <f aca="false">IF(A775="","",IF(COUNTIF($A$4:A775,A775)=1,INDEX(Chapters!$G$4:$G$203,MATCH(A775,Chapters!$A$4:$A$203,0))+N(I775),K774+N(I775)))</f>
        <v/>
      </c>
      <c r="L775" s="24" t="n">
        <f aca="false">IF(OR(K775="",K775=0),0,J775/K775)</f>
        <v>0</v>
      </c>
      <c r="M775" s="27"/>
    </row>
    <row r="776" customFormat="false" ht="15" hidden="false" customHeight="true" outlineLevel="0" collapsed="false">
      <c r="A776" s="20"/>
      <c r="B776" s="21"/>
      <c r="C776" s="20"/>
      <c r="D776" s="22"/>
      <c r="E776" s="22"/>
      <c r="F776" s="22"/>
      <c r="G776" s="24" t="str">
        <f aca="false">IF(C776="","",E776-F776)</f>
        <v/>
      </c>
      <c r="H776" s="24" t="str">
        <f aca="false">IF(C776="BUY",-E776,IF(C776="TRIM",G776,""))</f>
        <v/>
      </c>
      <c r="I776" s="25" t="str">
        <f aca="false">IF(C776="BUY",IF(OR(D776="",G776=""),"",G776/D776),IF(C776="TRIM",IF(OR(D776="",E776=""),"",-E776/D776),""))</f>
        <v/>
      </c>
      <c r="J776" s="24" t="str">
        <f aca="false">IF(A776="","",IF(COUNTIF($A$4:A776,A776)=1,INDEX(Chapters!$K$4:$K$203,MATCH(A776,Chapters!$A$4:$A$203,0))+IF(C776="BUY",N(E776),IF(C776="TRIM",-MIN(INDEX(Chapters!$K$4:$K$203,MATCH(A776,Chapters!$A$4:$A$203,0)),ABS(N(I776))*INDEX(Chapters!$H$4:$H$203,MATCH(A776,Chapters!$A$4:$A$203,0))),0)),J775+IF(C776="BUY",N(E776),IF(C776="TRIM",-MIN(J775,ABS(N(I776))*L775),0))))</f>
        <v/>
      </c>
      <c r="K776" s="25" t="str">
        <f aca="false">IF(A776="","",IF(COUNTIF($A$4:A776,A776)=1,INDEX(Chapters!$G$4:$G$203,MATCH(A776,Chapters!$A$4:$A$203,0))+N(I776),K775+N(I776)))</f>
        <v/>
      </c>
      <c r="L776" s="24" t="n">
        <f aca="false">IF(OR(K776="",K776=0),0,J776/K776)</f>
        <v>0</v>
      </c>
      <c r="M776" s="27"/>
    </row>
    <row r="777" customFormat="false" ht="15" hidden="false" customHeight="true" outlineLevel="0" collapsed="false">
      <c r="A777" s="20"/>
      <c r="B777" s="21"/>
      <c r="C777" s="20"/>
      <c r="D777" s="22"/>
      <c r="E777" s="22"/>
      <c r="F777" s="22"/>
      <c r="G777" s="24" t="str">
        <f aca="false">IF(C777="","",E777-F777)</f>
        <v/>
      </c>
      <c r="H777" s="24" t="str">
        <f aca="false">IF(C777="BUY",-E777,IF(C777="TRIM",G777,""))</f>
        <v/>
      </c>
      <c r="I777" s="25" t="str">
        <f aca="false">IF(C777="BUY",IF(OR(D777="",G777=""),"",G777/D777),IF(C777="TRIM",IF(OR(D777="",E777=""),"",-E777/D777),""))</f>
        <v/>
      </c>
      <c r="J777" s="24" t="str">
        <f aca="false">IF(A777="","",IF(COUNTIF($A$4:A777,A777)=1,INDEX(Chapters!$K$4:$K$203,MATCH(A777,Chapters!$A$4:$A$203,0))+IF(C777="BUY",N(E777),IF(C777="TRIM",-MIN(INDEX(Chapters!$K$4:$K$203,MATCH(A777,Chapters!$A$4:$A$203,0)),ABS(N(I777))*INDEX(Chapters!$H$4:$H$203,MATCH(A777,Chapters!$A$4:$A$203,0))),0)),J776+IF(C777="BUY",N(E777),IF(C777="TRIM",-MIN(J776,ABS(N(I777))*L776),0))))</f>
        <v/>
      </c>
      <c r="K777" s="25" t="str">
        <f aca="false">IF(A777="","",IF(COUNTIF($A$4:A777,A777)=1,INDEX(Chapters!$G$4:$G$203,MATCH(A777,Chapters!$A$4:$A$203,0))+N(I777),K776+N(I777)))</f>
        <v/>
      </c>
      <c r="L777" s="24" t="n">
        <f aca="false">IF(OR(K777="",K777=0),0,J777/K777)</f>
        <v>0</v>
      </c>
      <c r="M777" s="27"/>
    </row>
    <row r="778" customFormat="false" ht="15" hidden="false" customHeight="true" outlineLevel="0" collapsed="false">
      <c r="A778" s="20"/>
      <c r="B778" s="21"/>
      <c r="C778" s="20"/>
      <c r="D778" s="22"/>
      <c r="E778" s="22"/>
      <c r="F778" s="22"/>
      <c r="G778" s="24" t="str">
        <f aca="false">IF(C778="","",E778-F778)</f>
        <v/>
      </c>
      <c r="H778" s="24" t="str">
        <f aca="false">IF(C778="BUY",-E778,IF(C778="TRIM",G778,""))</f>
        <v/>
      </c>
      <c r="I778" s="25" t="str">
        <f aca="false">IF(C778="BUY",IF(OR(D778="",G778=""),"",G778/D778),IF(C778="TRIM",IF(OR(D778="",E778=""),"",-E778/D778),""))</f>
        <v/>
      </c>
      <c r="J778" s="24" t="str">
        <f aca="false">IF(A778="","",IF(COUNTIF($A$4:A778,A778)=1,INDEX(Chapters!$K$4:$K$203,MATCH(A778,Chapters!$A$4:$A$203,0))+IF(C778="BUY",N(E778),IF(C778="TRIM",-MIN(INDEX(Chapters!$K$4:$K$203,MATCH(A778,Chapters!$A$4:$A$203,0)),ABS(N(I778))*INDEX(Chapters!$H$4:$H$203,MATCH(A778,Chapters!$A$4:$A$203,0))),0)),J777+IF(C778="BUY",N(E778),IF(C778="TRIM",-MIN(J777,ABS(N(I778))*L777),0))))</f>
        <v/>
      </c>
      <c r="K778" s="25" t="str">
        <f aca="false">IF(A778="","",IF(COUNTIF($A$4:A778,A778)=1,INDEX(Chapters!$G$4:$G$203,MATCH(A778,Chapters!$A$4:$A$203,0))+N(I778),K777+N(I778)))</f>
        <v/>
      </c>
      <c r="L778" s="24" t="n">
        <f aca="false">IF(OR(K778="",K778=0),0,J778/K778)</f>
        <v>0</v>
      </c>
      <c r="M778" s="27"/>
    </row>
    <row r="779" customFormat="false" ht="15" hidden="false" customHeight="true" outlineLevel="0" collapsed="false">
      <c r="A779" s="20"/>
      <c r="B779" s="21"/>
      <c r="C779" s="20"/>
      <c r="D779" s="22"/>
      <c r="E779" s="22"/>
      <c r="F779" s="22"/>
      <c r="G779" s="24" t="str">
        <f aca="false">IF(C779="","",E779-F779)</f>
        <v/>
      </c>
      <c r="H779" s="24" t="str">
        <f aca="false">IF(C779="BUY",-E779,IF(C779="TRIM",G779,""))</f>
        <v/>
      </c>
      <c r="I779" s="25" t="str">
        <f aca="false">IF(C779="BUY",IF(OR(D779="",G779=""),"",G779/D779),IF(C779="TRIM",IF(OR(D779="",E779=""),"",-E779/D779),""))</f>
        <v/>
      </c>
      <c r="J779" s="24" t="str">
        <f aca="false">IF(A779="","",IF(COUNTIF($A$4:A779,A779)=1,INDEX(Chapters!$K$4:$K$203,MATCH(A779,Chapters!$A$4:$A$203,0))+IF(C779="BUY",N(E779),IF(C779="TRIM",-MIN(INDEX(Chapters!$K$4:$K$203,MATCH(A779,Chapters!$A$4:$A$203,0)),ABS(N(I779))*INDEX(Chapters!$H$4:$H$203,MATCH(A779,Chapters!$A$4:$A$203,0))),0)),J778+IF(C779="BUY",N(E779),IF(C779="TRIM",-MIN(J778,ABS(N(I779))*L778),0))))</f>
        <v/>
      </c>
      <c r="K779" s="25" t="str">
        <f aca="false">IF(A779="","",IF(COUNTIF($A$4:A779,A779)=1,INDEX(Chapters!$G$4:$G$203,MATCH(A779,Chapters!$A$4:$A$203,0))+N(I779),K778+N(I779)))</f>
        <v/>
      </c>
      <c r="L779" s="24" t="n">
        <f aca="false">IF(OR(K779="",K779=0),0,J779/K779)</f>
        <v>0</v>
      </c>
      <c r="M779" s="27"/>
    </row>
    <row r="780" customFormat="false" ht="15" hidden="false" customHeight="true" outlineLevel="0" collapsed="false">
      <c r="A780" s="20"/>
      <c r="B780" s="21"/>
      <c r="C780" s="20"/>
      <c r="D780" s="22"/>
      <c r="E780" s="22"/>
      <c r="F780" s="22"/>
      <c r="G780" s="24" t="str">
        <f aca="false">IF(C780="","",E780-F780)</f>
        <v/>
      </c>
      <c r="H780" s="24" t="str">
        <f aca="false">IF(C780="BUY",-E780,IF(C780="TRIM",G780,""))</f>
        <v/>
      </c>
      <c r="I780" s="25" t="str">
        <f aca="false">IF(C780="BUY",IF(OR(D780="",G780=""),"",G780/D780),IF(C780="TRIM",IF(OR(D780="",E780=""),"",-E780/D780),""))</f>
        <v/>
      </c>
      <c r="J780" s="24" t="str">
        <f aca="false">IF(A780="","",IF(COUNTIF($A$4:A780,A780)=1,INDEX(Chapters!$K$4:$K$203,MATCH(A780,Chapters!$A$4:$A$203,0))+IF(C780="BUY",N(E780),IF(C780="TRIM",-MIN(INDEX(Chapters!$K$4:$K$203,MATCH(A780,Chapters!$A$4:$A$203,0)),ABS(N(I780))*INDEX(Chapters!$H$4:$H$203,MATCH(A780,Chapters!$A$4:$A$203,0))),0)),J779+IF(C780="BUY",N(E780),IF(C780="TRIM",-MIN(J779,ABS(N(I780))*L779),0))))</f>
        <v/>
      </c>
      <c r="K780" s="25" t="str">
        <f aca="false">IF(A780="","",IF(COUNTIF($A$4:A780,A780)=1,INDEX(Chapters!$G$4:$G$203,MATCH(A780,Chapters!$A$4:$A$203,0))+N(I780),K779+N(I780)))</f>
        <v/>
      </c>
      <c r="L780" s="24" t="n">
        <f aca="false">IF(OR(K780="",K780=0),0,J780/K780)</f>
        <v>0</v>
      </c>
      <c r="M780" s="27"/>
    </row>
    <row r="781" customFormat="false" ht="15" hidden="false" customHeight="true" outlineLevel="0" collapsed="false">
      <c r="A781" s="20"/>
      <c r="B781" s="21"/>
      <c r="C781" s="20"/>
      <c r="D781" s="22"/>
      <c r="E781" s="22"/>
      <c r="F781" s="22"/>
      <c r="G781" s="24" t="str">
        <f aca="false">IF(C781="","",E781-F781)</f>
        <v/>
      </c>
      <c r="H781" s="24" t="str">
        <f aca="false">IF(C781="BUY",-E781,IF(C781="TRIM",G781,""))</f>
        <v/>
      </c>
      <c r="I781" s="25" t="str">
        <f aca="false">IF(C781="BUY",IF(OR(D781="",G781=""),"",G781/D781),IF(C781="TRIM",IF(OR(D781="",E781=""),"",-E781/D781),""))</f>
        <v/>
      </c>
      <c r="J781" s="24" t="str">
        <f aca="false">IF(A781="","",IF(COUNTIF($A$4:A781,A781)=1,INDEX(Chapters!$K$4:$K$203,MATCH(A781,Chapters!$A$4:$A$203,0))+IF(C781="BUY",N(E781),IF(C781="TRIM",-MIN(INDEX(Chapters!$K$4:$K$203,MATCH(A781,Chapters!$A$4:$A$203,0)),ABS(N(I781))*INDEX(Chapters!$H$4:$H$203,MATCH(A781,Chapters!$A$4:$A$203,0))),0)),J780+IF(C781="BUY",N(E781),IF(C781="TRIM",-MIN(J780,ABS(N(I781))*L780),0))))</f>
        <v/>
      </c>
      <c r="K781" s="25" t="str">
        <f aca="false">IF(A781="","",IF(COUNTIF($A$4:A781,A781)=1,INDEX(Chapters!$G$4:$G$203,MATCH(A781,Chapters!$A$4:$A$203,0))+N(I781),K780+N(I781)))</f>
        <v/>
      </c>
      <c r="L781" s="24" t="n">
        <f aca="false">IF(OR(K781="",K781=0),0,J781/K781)</f>
        <v>0</v>
      </c>
      <c r="M781" s="27"/>
    </row>
    <row r="782" customFormat="false" ht="15" hidden="false" customHeight="true" outlineLevel="0" collapsed="false">
      <c r="A782" s="20"/>
      <c r="B782" s="21"/>
      <c r="C782" s="20"/>
      <c r="D782" s="22"/>
      <c r="E782" s="22"/>
      <c r="F782" s="22"/>
      <c r="G782" s="24" t="str">
        <f aca="false">IF(C782="","",E782-F782)</f>
        <v/>
      </c>
      <c r="H782" s="24" t="str">
        <f aca="false">IF(C782="BUY",-E782,IF(C782="TRIM",G782,""))</f>
        <v/>
      </c>
      <c r="I782" s="25" t="str">
        <f aca="false">IF(C782="BUY",IF(OR(D782="",G782=""),"",G782/D782),IF(C782="TRIM",IF(OR(D782="",E782=""),"",-E782/D782),""))</f>
        <v/>
      </c>
      <c r="J782" s="24" t="str">
        <f aca="false">IF(A782="","",IF(COUNTIF($A$4:A782,A782)=1,INDEX(Chapters!$K$4:$K$203,MATCH(A782,Chapters!$A$4:$A$203,0))+IF(C782="BUY",N(E782),IF(C782="TRIM",-MIN(INDEX(Chapters!$K$4:$K$203,MATCH(A782,Chapters!$A$4:$A$203,0)),ABS(N(I782))*INDEX(Chapters!$H$4:$H$203,MATCH(A782,Chapters!$A$4:$A$203,0))),0)),J781+IF(C782="BUY",N(E782),IF(C782="TRIM",-MIN(J781,ABS(N(I782))*L781),0))))</f>
        <v/>
      </c>
      <c r="K782" s="25" t="str">
        <f aca="false">IF(A782="","",IF(COUNTIF($A$4:A782,A782)=1,INDEX(Chapters!$G$4:$G$203,MATCH(A782,Chapters!$A$4:$A$203,0))+N(I782),K781+N(I782)))</f>
        <v/>
      </c>
      <c r="L782" s="24" t="n">
        <f aca="false">IF(OR(K782="",K782=0),0,J782/K782)</f>
        <v>0</v>
      </c>
      <c r="M782" s="27"/>
    </row>
    <row r="783" customFormat="false" ht="15" hidden="false" customHeight="true" outlineLevel="0" collapsed="false">
      <c r="A783" s="20"/>
      <c r="B783" s="21"/>
      <c r="C783" s="20"/>
      <c r="D783" s="22"/>
      <c r="E783" s="22"/>
      <c r="F783" s="22"/>
      <c r="G783" s="24" t="str">
        <f aca="false">IF(C783="","",E783-F783)</f>
        <v/>
      </c>
      <c r="H783" s="24" t="str">
        <f aca="false">IF(C783="BUY",-E783,IF(C783="TRIM",G783,""))</f>
        <v/>
      </c>
      <c r="I783" s="25" t="str">
        <f aca="false">IF(C783="BUY",IF(OR(D783="",G783=""),"",G783/D783),IF(C783="TRIM",IF(OR(D783="",E783=""),"",-E783/D783),""))</f>
        <v/>
      </c>
      <c r="J783" s="24" t="str">
        <f aca="false">IF(A783="","",IF(COUNTIF($A$4:A783,A783)=1,INDEX(Chapters!$K$4:$K$203,MATCH(A783,Chapters!$A$4:$A$203,0))+IF(C783="BUY",N(E783),IF(C783="TRIM",-MIN(INDEX(Chapters!$K$4:$K$203,MATCH(A783,Chapters!$A$4:$A$203,0)),ABS(N(I783))*INDEX(Chapters!$H$4:$H$203,MATCH(A783,Chapters!$A$4:$A$203,0))),0)),J782+IF(C783="BUY",N(E783),IF(C783="TRIM",-MIN(J782,ABS(N(I783))*L782),0))))</f>
        <v/>
      </c>
      <c r="K783" s="25" t="str">
        <f aca="false">IF(A783="","",IF(COUNTIF($A$4:A783,A783)=1,INDEX(Chapters!$G$4:$G$203,MATCH(A783,Chapters!$A$4:$A$203,0))+N(I783),K782+N(I783)))</f>
        <v/>
      </c>
      <c r="L783" s="24" t="n">
        <f aca="false">IF(OR(K783="",K783=0),0,J783/K783)</f>
        <v>0</v>
      </c>
      <c r="M783" s="27"/>
    </row>
    <row r="784" customFormat="false" ht="15" hidden="false" customHeight="true" outlineLevel="0" collapsed="false">
      <c r="A784" s="20"/>
      <c r="B784" s="21"/>
      <c r="C784" s="20"/>
      <c r="D784" s="22"/>
      <c r="E784" s="22"/>
      <c r="F784" s="22"/>
      <c r="G784" s="24" t="str">
        <f aca="false">IF(C784="","",E784-F784)</f>
        <v/>
      </c>
      <c r="H784" s="24" t="str">
        <f aca="false">IF(C784="BUY",-E784,IF(C784="TRIM",G784,""))</f>
        <v/>
      </c>
      <c r="I784" s="25" t="str">
        <f aca="false">IF(C784="BUY",IF(OR(D784="",G784=""),"",G784/D784),IF(C784="TRIM",IF(OR(D784="",E784=""),"",-E784/D784),""))</f>
        <v/>
      </c>
      <c r="J784" s="24" t="str">
        <f aca="false">IF(A784="","",IF(COUNTIF($A$4:A784,A784)=1,INDEX(Chapters!$K$4:$K$203,MATCH(A784,Chapters!$A$4:$A$203,0))+IF(C784="BUY",N(E784),IF(C784="TRIM",-MIN(INDEX(Chapters!$K$4:$K$203,MATCH(A784,Chapters!$A$4:$A$203,0)),ABS(N(I784))*INDEX(Chapters!$H$4:$H$203,MATCH(A784,Chapters!$A$4:$A$203,0))),0)),J783+IF(C784="BUY",N(E784),IF(C784="TRIM",-MIN(J783,ABS(N(I784))*L783),0))))</f>
        <v/>
      </c>
      <c r="K784" s="25" t="str">
        <f aca="false">IF(A784="","",IF(COUNTIF($A$4:A784,A784)=1,INDEX(Chapters!$G$4:$G$203,MATCH(A784,Chapters!$A$4:$A$203,0))+N(I784),K783+N(I784)))</f>
        <v/>
      </c>
      <c r="L784" s="24" t="n">
        <f aca="false">IF(OR(K784="",K784=0),0,J784/K784)</f>
        <v>0</v>
      </c>
      <c r="M784" s="27"/>
    </row>
    <row r="785" customFormat="false" ht="15" hidden="false" customHeight="true" outlineLevel="0" collapsed="false">
      <c r="A785" s="20"/>
      <c r="B785" s="21"/>
      <c r="C785" s="20"/>
      <c r="D785" s="22"/>
      <c r="E785" s="22"/>
      <c r="F785" s="22"/>
      <c r="G785" s="24" t="str">
        <f aca="false">IF(C785="","",E785-F785)</f>
        <v/>
      </c>
      <c r="H785" s="24" t="str">
        <f aca="false">IF(C785="BUY",-E785,IF(C785="TRIM",G785,""))</f>
        <v/>
      </c>
      <c r="I785" s="25" t="str">
        <f aca="false">IF(C785="BUY",IF(OR(D785="",G785=""),"",G785/D785),IF(C785="TRIM",IF(OR(D785="",E785=""),"",-E785/D785),""))</f>
        <v/>
      </c>
      <c r="J785" s="24" t="str">
        <f aca="false">IF(A785="","",IF(COUNTIF($A$4:A785,A785)=1,INDEX(Chapters!$K$4:$K$203,MATCH(A785,Chapters!$A$4:$A$203,0))+IF(C785="BUY",N(E785),IF(C785="TRIM",-MIN(INDEX(Chapters!$K$4:$K$203,MATCH(A785,Chapters!$A$4:$A$203,0)),ABS(N(I785))*INDEX(Chapters!$H$4:$H$203,MATCH(A785,Chapters!$A$4:$A$203,0))),0)),J784+IF(C785="BUY",N(E785),IF(C785="TRIM",-MIN(J784,ABS(N(I785))*L784),0))))</f>
        <v/>
      </c>
      <c r="K785" s="25" t="str">
        <f aca="false">IF(A785="","",IF(COUNTIF($A$4:A785,A785)=1,INDEX(Chapters!$G$4:$G$203,MATCH(A785,Chapters!$A$4:$A$203,0))+N(I785),K784+N(I785)))</f>
        <v/>
      </c>
      <c r="L785" s="24" t="n">
        <f aca="false">IF(OR(K785="",K785=0),0,J785/K785)</f>
        <v>0</v>
      </c>
      <c r="M785" s="27"/>
    </row>
    <row r="786" customFormat="false" ht="15" hidden="false" customHeight="true" outlineLevel="0" collapsed="false">
      <c r="A786" s="20"/>
      <c r="B786" s="21"/>
      <c r="C786" s="20"/>
      <c r="D786" s="22"/>
      <c r="E786" s="22"/>
      <c r="F786" s="22"/>
      <c r="G786" s="24" t="str">
        <f aca="false">IF(C786="","",E786-F786)</f>
        <v/>
      </c>
      <c r="H786" s="24" t="str">
        <f aca="false">IF(C786="BUY",-E786,IF(C786="TRIM",G786,""))</f>
        <v/>
      </c>
      <c r="I786" s="25" t="str">
        <f aca="false">IF(C786="BUY",IF(OR(D786="",G786=""),"",G786/D786),IF(C786="TRIM",IF(OR(D786="",E786=""),"",-E786/D786),""))</f>
        <v/>
      </c>
      <c r="J786" s="24" t="str">
        <f aca="false">IF(A786="","",IF(COUNTIF($A$4:A786,A786)=1,INDEX(Chapters!$K$4:$K$203,MATCH(A786,Chapters!$A$4:$A$203,0))+IF(C786="BUY",N(E786),IF(C786="TRIM",-MIN(INDEX(Chapters!$K$4:$K$203,MATCH(A786,Chapters!$A$4:$A$203,0)),ABS(N(I786))*INDEX(Chapters!$H$4:$H$203,MATCH(A786,Chapters!$A$4:$A$203,0))),0)),J785+IF(C786="BUY",N(E786),IF(C786="TRIM",-MIN(J785,ABS(N(I786))*L785),0))))</f>
        <v/>
      </c>
      <c r="K786" s="25" t="str">
        <f aca="false">IF(A786="","",IF(COUNTIF($A$4:A786,A786)=1,INDEX(Chapters!$G$4:$G$203,MATCH(A786,Chapters!$A$4:$A$203,0))+N(I786),K785+N(I786)))</f>
        <v/>
      </c>
      <c r="L786" s="24" t="n">
        <f aca="false">IF(OR(K786="",K786=0),0,J786/K786)</f>
        <v>0</v>
      </c>
      <c r="M786" s="27"/>
    </row>
    <row r="787" customFormat="false" ht="15" hidden="false" customHeight="true" outlineLevel="0" collapsed="false">
      <c r="A787" s="20"/>
      <c r="B787" s="21"/>
      <c r="C787" s="20"/>
      <c r="D787" s="22"/>
      <c r="E787" s="22"/>
      <c r="F787" s="22"/>
      <c r="G787" s="24" t="str">
        <f aca="false">IF(C787="","",E787-F787)</f>
        <v/>
      </c>
      <c r="H787" s="24" t="str">
        <f aca="false">IF(C787="BUY",-E787,IF(C787="TRIM",G787,""))</f>
        <v/>
      </c>
      <c r="I787" s="25" t="str">
        <f aca="false">IF(C787="BUY",IF(OR(D787="",G787=""),"",G787/D787),IF(C787="TRIM",IF(OR(D787="",E787=""),"",-E787/D787),""))</f>
        <v/>
      </c>
      <c r="J787" s="24" t="str">
        <f aca="false">IF(A787="","",IF(COUNTIF($A$4:A787,A787)=1,INDEX(Chapters!$K$4:$K$203,MATCH(A787,Chapters!$A$4:$A$203,0))+IF(C787="BUY",N(E787),IF(C787="TRIM",-MIN(INDEX(Chapters!$K$4:$K$203,MATCH(A787,Chapters!$A$4:$A$203,0)),ABS(N(I787))*INDEX(Chapters!$H$4:$H$203,MATCH(A787,Chapters!$A$4:$A$203,0))),0)),J786+IF(C787="BUY",N(E787),IF(C787="TRIM",-MIN(J786,ABS(N(I787))*L786),0))))</f>
        <v/>
      </c>
      <c r="K787" s="25" t="str">
        <f aca="false">IF(A787="","",IF(COUNTIF($A$4:A787,A787)=1,INDEX(Chapters!$G$4:$G$203,MATCH(A787,Chapters!$A$4:$A$203,0))+N(I787),K786+N(I787)))</f>
        <v/>
      </c>
      <c r="L787" s="24" t="n">
        <f aca="false">IF(OR(K787="",K787=0),0,J787/K787)</f>
        <v>0</v>
      </c>
      <c r="M787" s="27"/>
    </row>
    <row r="788" customFormat="false" ht="15" hidden="false" customHeight="true" outlineLevel="0" collapsed="false">
      <c r="A788" s="20"/>
      <c r="B788" s="21"/>
      <c r="C788" s="20"/>
      <c r="D788" s="22"/>
      <c r="E788" s="22"/>
      <c r="F788" s="22"/>
      <c r="G788" s="24" t="str">
        <f aca="false">IF(C788="","",E788-F788)</f>
        <v/>
      </c>
      <c r="H788" s="24" t="str">
        <f aca="false">IF(C788="BUY",-E788,IF(C788="TRIM",G788,""))</f>
        <v/>
      </c>
      <c r="I788" s="25" t="str">
        <f aca="false">IF(C788="BUY",IF(OR(D788="",G788=""),"",G788/D788),IF(C788="TRIM",IF(OR(D788="",E788=""),"",-E788/D788),""))</f>
        <v/>
      </c>
      <c r="J788" s="24" t="str">
        <f aca="false">IF(A788="","",IF(COUNTIF($A$4:A788,A788)=1,INDEX(Chapters!$K$4:$K$203,MATCH(A788,Chapters!$A$4:$A$203,0))+IF(C788="BUY",N(E788),IF(C788="TRIM",-MIN(INDEX(Chapters!$K$4:$K$203,MATCH(A788,Chapters!$A$4:$A$203,0)),ABS(N(I788))*INDEX(Chapters!$H$4:$H$203,MATCH(A788,Chapters!$A$4:$A$203,0))),0)),J787+IF(C788="BUY",N(E788),IF(C788="TRIM",-MIN(J787,ABS(N(I788))*L787),0))))</f>
        <v/>
      </c>
      <c r="K788" s="25" t="str">
        <f aca="false">IF(A788="","",IF(COUNTIF($A$4:A788,A788)=1,INDEX(Chapters!$G$4:$G$203,MATCH(A788,Chapters!$A$4:$A$203,0))+N(I788),K787+N(I788)))</f>
        <v/>
      </c>
      <c r="L788" s="24" t="n">
        <f aca="false">IF(OR(K788="",K788=0),0,J788/K788)</f>
        <v>0</v>
      </c>
      <c r="M788" s="27"/>
    </row>
    <row r="789" customFormat="false" ht="15" hidden="false" customHeight="true" outlineLevel="0" collapsed="false">
      <c r="A789" s="20"/>
      <c r="B789" s="21"/>
      <c r="C789" s="20"/>
      <c r="D789" s="22"/>
      <c r="E789" s="22"/>
      <c r="F789" s="22"/>
      <c r="G789" s="24" t="str">
        <f aca="false">IF(C789="","",E789-F789)</f>
        <v/>
      </c>
      <c r="H789" s="24" t="str">
        <f aca="false">IF(C789="BUY",-E789,IF(C789="TRIM",G789,""))</f>
        <v/>
      </c>
      <c r="I789" s="25" t="str">
        <f aca="false">IF(C789="BUY",IF(OR(D789="",G789=""),"",G789/D789),IF(C789="TRIM",IF(OR(D789="",E789=""),"",-E789/D789),""))</f>
        <v/>
      </c>
      <c r="J789" s="24" t="str">
        <f aca="false">IF(A789="","",IF(COUNTIF($A$4:A789,A789)=1,INDEX(Chapters!$K$4:$K$203,MATCH(A789,Chapters!$A$4:$A$203,0))+IF(C789="BUY",N(E789),IF(C789="TRIM",-MIN(INDEX(Chapters!$K$4:$K$203,MATCH(A789,Chapters!$A$4:$A$203,0)),ABS(N(I789))*INDEX(Chapters!$H$4:$H$203,MATCH(A789,Chapters!$A$4:$A$203,0))),0)),J788+IF(C789="BUY",N(E789),IF(C789="TRIM",-MIN(J788,ABS(N(I789))*L788),0))))</f>
        <v/>
      </c>
      <c r="K789" s="25" t="str">
        <f aca="false">IF(A789="","",IF(COUNTIF($A$4:A789,A789)=1,INDEX(Chapters!$G$4:$G$203,MATCH(A789,Chapters!$A$4:$A$203,0))+N(I789),K788+N(I789)))</f>
        <v/>
      </c>
      <c r="L789" s="24" t="n">
        <f aca="false">IF(OR(K789="",K789=0),0,J789/K789)</f>
        <v>0</v>
      </c>
      <c r="M789" s="27"/>
    </row>
    <row r="790" customFormat="false" ht="15" hidden="false" customHeight="true" outlineLevel="0" collapsed="false">
      <c r="A790" s="20"/>
      <c r="B790" s="21"/>
      <c r="C790" s="20"/>
      <c r="D790" s="22"/>
      <c r="E790" s="22"/>
      <c r="F790" s="22"/>
      <c r="G790" s="24" t="str">
        <f aca="false">IF(C790="","",E790-F790)</f>
        <v/>
      </c>
      <c r="H790" s="24" t="str">
        <f aca="false">IF(C790="BUY",-E790,IF(C790="TRIM",G790,""))</f>
        <v/>
      </c>
      <c r="I790" s="25" t="str">
        <f aca="false">IF(C790="BUY",IF(OR(D790="",G790=""),"",G790/D790),IF(C790="TRIM",IF(OR(D790="",E790=""),"",-E790/D790),""))</f>
        <v/>
      </c>
      <c r="J790" s="24" t="str">
        <f aca="false">IF(A790="","",IF(COUNTIF($A$4:A790,A790)=1,INDEX(Chapters!$K$4:$K$203,MATCH(A790,Chapters!$A$4:$A$203,0))+IF(C790="BUY",N(E790),IF(C790="TRIM",-MIN(INDEX(Chapters!$K$4:$K$203,MATCH(A790,Chapters!$A$4:$A$203,0)),ABS(N(I790))*INDEX(Chapters!$H$4:$H$203,MATCH(A790,Chapters!$A$4:$A$203,0))),0)),J789+IF(C790="BUY",N(E790),IF(C790="TRIM",-MIN(J789,ABS(N(I790))*L789),0))))</f>
        <v/>
      </c>
      <c r="K790" s="25" t="str">
        <f aca="false">IF(A790="","",IF(COUNTIF($A$4:A790,A790)=1,INDEX(Chapters!$G$4:$G$203,MATCH(A790,Chapters!$A$4:$A$203,0))+N(I790),K789+N(I790)))</f>
        <v/>
      </c>
      <c r="L790" s="24" t="n">
        <f aca="false">IF(OR(K790="",K790=0),0,J790/K790)</f>
        <v>0</v>
      </c>
      <c r="M790" s="27"/>
    </row>
    <row r="791" customFormat="false" ht="15" hidden="false" customHeight="true" outlineLevel="0" collapsed="false">
      <c r="A791" s="20"/>
      <c r="B791" s="21"/>
      <c r="C791" s="20"/>
      <c r="D791" s="22"/>
      <c r="E791" s="22"/>
      <c r="F791" s="22"/>
      <c r="G791" s="24" t="str">
        <f aca="false">IF(C791="","",E791-F791)</f>
        <v/>
      </c>
      <c r="H791" s="24" t="str">
        <f aca="false">IF(C791="BUY",-E791,IF(C791="TRIM",G791,""))</f>
        <v/>
      </c>
      <c r="I791" s="25" t="str">
        <f aca="false">IF(C791="BUY",IF(OR(D791="",G791=""),"",G791/D791),IF(C791="TRIM",IF(OR(D791="",E791=""),"",-E791/D791),""))</f>
        <v/>
      </c>
      <c r="J791" s="24" t="str">
        <f aca="false">IF(A791="","",IF(COUNTIF($A$4:A791,A791)=1,INDEX(Chapters!$K$4:$K$203,MATCH(A791,Chapters!$A$4:$A$203,0))+IF(C791="BUY",N(E791),IF(C791="TRIM",-MIN(INDEX(Chapters!$K$4:$K$203,MATCH(A791,Chapters!$A$4:$A$203,0)),ABS(N(I791))*INDEX(Chapters!$H$4:$H$203,MATCH(A791,Chapters!$A$4:$A$203,0))),0)),J790+IF(C791="BUY",N(E791),IF(C791="TRIM",-MIN(J790,ABS(N(I791))*L790),0))))</f>
        <v/>
      </c>
      <c r="K791" s="25" t="str">
        <f aca="false">IF(A791="","",IF(COUNTIF($A$4:A791,A791)=1,INDEX(Chapters!$G$4:$G$203,MATCH(A791,Chapters!$A$4:$A$203,0))+N(I791),K790+N(I791)))</f>
        <v/>
      </c>
      <c r="L791" s="24" t="n">
        <f aca="false">IF(OR(K791="",K791=0),0,J791/K791)</f>
        <v>0</v>
      </c>
      <c r="M791" s="27"/>
    </row>
    <row r="792" customFormat="false" ht="15" hidden="false" customHeight="true" outlineLevel="0" collapsed="false">
      <c r="A792" s="20"/>
      <c r="B792" s="21"/>
      <c r="C792" s="20"/>
      <c r="D792" s="22"/>
      <c r="E792" s="22"/>
      <c r="F792" s="22"/>
      <c r="G792" s="24" t="str">
        <f aca="false">IF(C792="","",E792-F792)</f>
        <v/>
      </c>
      <c r="H792" s="24" t="str">
        <f aca="false">IF(C792="BUY",-E792,IF(C792="TRIM",G792,""))</f>
        <v/>
      </c>
      <c r="I792" s="25" t="str">
        <f aca="false">IF(C792="BUY",IF(OR(D792="",G792=""),"",G792/D792),IF(C792="TRIM",IF(OR(D792="",E792=""),"",-E792/D792),""))</f>
        <v/>
      </c>
      <c r="J792" s="24" t="str">
        <f aca="false">IF(A792="","",IF(COUNTIF($A$4:A792,A792)=1,INDEX(Chapters!$K$4:$K$203,MATCH(A792,Chapters!$A$4:$A$203,0))+IF(C792="BUY",N(E792),IF(C792="TRIM",-MIN(INDEX(Chapters!$K$4:$K$203,MATCH(A792,Chapters!$A$4:$A$203,0)),ABS(N(I792))*INDEX(Chapters!$H$4:$H$203,MATCH(A792,Chapters!$A$4:$A$203,0))),0)),J791+IF(C792="BUY",N(E792),IF(C792="TRIM",-MIN(J791,ABS(N(I792))*L791),0))))</f>
        <v/>
      </c>
      <c r="K792" s="25" t="str">
        <f aca="false">IF(A792="","",IF(COUNTIF($A$4:A792,A792)=1,INDEX(Chapters!$G$4:$G$203,MATCH(A792,Chapters!$A$4:$A$203,0))+N(I792),K791+N(I792)))</f>
        <v/>
      </c>
      <c r="L792" s="24" t="n">
        <f aca="false">IF(OR(K792="",K792=0),0,J792/K792)</f>
        <v>0</v>
      </c>
      <c r="M792" s="27"/>
    </row>
    <row r="793" customFormat="false" ht="15" hidden="false" customHeight="true" outlineLevel="0" collapsed="false">
      <c r="A793" s="20"/>
      <c r="B793" s="21"/>
      <c r="C793" s="20"/>
      <c r="D793" s="22"/>
      <c r="E793" s="22"/>
      <c r="F793" s="22"/>
      <c r="G793" s="24" t="str">
        <f aca="false">IF(C793="","",E793-F793)</f>
        <v/>
      </c>
      <c r="H793" s="24" t="str">
        <f aca="false">IF(C793="BUY",-E793,IF(C793="TRIM",G793,""))</f>
        <v/>
      </c>
      <c r="I793" s="25" t="str">
        <f aca="false">IF(C793="BUY",IF(OR(D793="",G793=""),"",G793/D793),IF(C793="TRIM",IF(OR(D793="",E793=""),"",-E793/D793),""))</f>
        <v/>
      </c>
      <c r="J793" s="24" t="str">
        <f aca="false">IF(A793="","",IF(COUNTIF($A$4:A793,A793)=1,INDEX(Chapters!$K$4:$K$203,MATCH(A793,Chapters!$A$4:$A$203,0))+IF(C793="BUY",N(E793),IF(C793="TRIM",-MIN(INDEX(Chapters!$K$4:$K$203,MATCH(A793,Chapters!$A$4:$A$203,0)),ABS(N(I793))*INDEX(Chapters!$H$4:$H$203,MATCH(A793,Chapters!$A$4:$A$203,0))),0)),J792+IF(C793="BUY",N(E793),IF(C793="TRIM",-MIN(J792,ABS(N(I793))*L792),0))))</f>
        <v/>
      </c>
      <c r="K793" s="25" t="str">
        <f aca="false">IF(A793="","",IF(COUNTIF($A$4:A793,A793)=1,INDEX(Chapters!$G$4:$G$203,MATCH(A793,Chapters!$A$4:$A$203,0))+N(I793),K792+N(I793)))</f>
        <v/>
      </c>
      <c r="L793" s="24" t="n">
        <f aca="false">IF(OR(K793="",K793=0),0,J793/K793)</f>
        <v>0</v>
      </c>
      <c r="M793" s="27"/>
    </row>
    <row r="794" customFormat="false" ht="15" hidden="false" customHeight="true" outlineLevel="0" collapsed="false">
      <c r="A794" s="20"/>
      <c r="B794" s="21"/>
      <c r="C794" s="20"/>
      <c r="D794" s="22"/>
      <c r="E794" s="22"/>
      <c r="F794" s="22"/>
      <c r="G794" s="24" t="str">
        <f aca="false">IF(C794="","",E794-F794)</f>
        <v/>
      </c>
      <c r="H794" s="24" t="str">
        <f aca="false">IF(C794="BUY",-E794,IF(C794="TRIM",G794,""))</f>
        <v/>
      </c>
      <c r="I794" s="25" t="str">
        <f aca="false">IF(C794="BUY",IF(OR(D794="",G794=""),"",G794/D794),IF(C794="TRIM",IF(OR(D794="",E794=""),"",-E794/D794),""))</f>
        <v/>
      </c>
      <c r="J794" s="24" t="str">
        <f aca="false">IF(A794="","",IF(COUNTIF($A$4:A794,A794)=1,INDEX(Chapters!$K$4:$K$203,MATCH(A794,Chapters!$A$4:$A$203,0))+IF(C794="BUY",N(E794),IF(C794="TRIM",-MIN(INDEX(Chapters!$K$4:$K$203,MATCH(A794,Chapters!$A$4:$A$203,0)),ABS(N(I794))*INDEX(Chapters!$H$4:$H$203,MATCH(A794,Chapters!$A$4:$A$203,0))),0)),J793+IF(C794="BUY",N(E794),IF(C794="TRIM",-MIN(J793,ABS(N(I794))*L793),0))))</f>
        <v/>
      </c>
      <c r="K794" s="25" t="str">
        <f aca="false">IF(A794="","",IF(COUNTIF($A$4:A794,A794)=1,INDEX(Chapters!$G$4:$G$203,MATCH(A794,Chapters!$A$4:$A$203,0))+N(I794),K793+N(I794)))</f>
        <v/>
      </c>
      <c r="L794" s="24" t="n">
        <f aca="false">IF(OR(K794="",K794=0),0,J794/K794)</f>
        <v>0</v>
      </c>
      <c r="M794" s="27"/>
    </row>
    <row r="795" customFormat="false" ht="15" hidden="false" customHeight="true" outlineLevel="0" collapsed="false">
      <c r="A795" s="20"/>
      <c r="B795" s="21"/>
      <c r="C795" s="20"/>
      <c r="D795" s="22"/>
      <c r="E795" s="22"/>
      <c r="F795" s="22"/>
      <c r="G795" s="24" t="str">
        <f aca="false">IF(C795="","",E795-F795)</f>
        <v/>
      </c>
      <c r="H795" s="24" t="str">
        <f aca="false">IF(C795="BUY",-E795,IF(C795="TRIM",G795,""))</f>
        <v/>
      </c>
      <c r="I795" s="25" t="str">
        <f aca="false">IF(C795="BUY",IF(OR(D795="",G795=""),"",G795/D795),IF(C795="TRIM",IF(OR(D795="",E795=""),"",-E795/D795),""))</f>
        <v/>
      </c>
      <c r="J795" s="24" t="str">
        <f aca="false">IF(A795="","",IF(COUNTIF($A$4:A795,A795)=1,INDEX(Chapters!$K$4:$K$203,MATCH(A795,Chapters!$A$4:$A$203,0))+IF(C795="BUY",N(E795),IF(C795="TRIM",-MIN(INDEX(Chapters!$K$4:$K$203,MATCH(A795,Chapters!$A$4:$A$203,0)),ABS(N(I795))*INDEX(Chapters!$H$4:$H$203,MATCH(A795,Chapters!$A$4:$A$203,0))),0)),J794+IF(C795="BUY",N(E795),IF(C795="TRIM",-MIN(J794,ABS(N(I795))*L794),0))))</f>
        <v/>
      </c>
      <c r="K795" s="25" t="str">
        <f aca="false">IF(A795="","",IF(COUNTIF($A$4:A795,A795)=1,INDEX(Chapters!$G$4:$G$203,MATCH(A795,Chapters!$A$4:$A$203,0))+N(I795),K794+N(I795)))</f>
        <v/>
      </c>
      <c r="L795" s="24" t="n">
        <f aca="false">IF(OR(K795="",K795=0),0,J795/K795)</f>
        <v>0</v>
      </c>
      <c r="M795" s="27"/>
    </row>
    <row r="796" customFormat="false" ht="15" hidden="false" customHeight="true" outlineLevel="0" collapsed="false">
      <c r="A796" s="20"/>
      <c r="B796" s="21"/>
      <c r="C796" s="20"/>
      <c r="D796" s="22"/>
      <c r="E796" s="22"/>
      <c r="F796" s="22"/>
      <c r="G796" s="24" t="str">
        <f aca="false">IF(C796="","",E796-F796)</f>
        <v/>
      </c>
      <c r="H796" s="24" t="str">
        <f aca="false">IF(C796="BUY",-E796,IF(C796="TRIM",G796,""))</f>
        <v/>
      </c>
      <c r="I796" s="25" t="str">
        <f aca="false">IF(C796="BUY",IF(OR(D796="",G796=""),"",G796/D796),IF(C796="TRIM",IF(OR(D796="",E796=""),"",-E796/D796),""))</f>
        <v/>
      </c>
      <c r="J796" s="24" t="str">
        <f aca="false">IF(A796="","",IF(COUNTIF($A$4:A796,A796)=1,INDEX(Chapters!$K$4:$K$203,MATCH(A796,Chapters!$A$4:$A$203,0))+IF(C796="BUY",N(E796),IF(C796="TRIM",-MIN(INDEX(Chapters!$K$4:$K$203,MATCH(A796,Chapters!$A$4:$A$203,0)),ABS(N(I796))*INDEX(Chapters!$H$4:$H$203,MATCH(A796,Chapters!$A$4:$A$203,0))),0)),J795+IF(C796="BUY",N(E796),IF(C796="TRIM",-MIN(J795,ABS(N(I796))*L795),0))))</f>
        <v/>
      </c>
      <c r="K796" s="25" t="str">
        <f aca="false">IF(A796="","",IF(COUNTIF($A$4:A796,A796)=1,INDEX(Chapters!$G$4:$G$203,MATCH(A796,Chapters!$A$4:$A$203,0))+N(I796),K795+N(I796)))</f>
        <v/>
      </c>
      <c r="L796" s="24" t="n">
        <f aca="false">IF(OR(K796="",K796=0),0,J796/K796)</f>
        <v>0</v>
      </c>
      <c r="M796" s="27"/>
    </row>
    <row r="797" customFormat="false" ht="15" hidden="false" customHeight="true" outlineLevel="0" collapsed="false">
      <c r="A797" s="20"/>
      <c r="B797" s="21"/>
      <c r="C797" s="20"/>
      <c r="D797" s="22"/>
      <c r="E797" s="22"/>
      <c r="F797" s="22"/>
      <c r="G797" s="24" t="str">
        <f aca="false">IF(C797="","",E797-F797)</f>
        <v/>
      </c>
      <c r="H797" s="24" t="str">
        <f aca="false">IF(C797="BUY",-E797,IF(C797="TRIM",G797,""))</f>
        <v/>
      </c>
      <c r="I797" s="25" t="str">
        <f aca="false">IF(C797="BUY",IF(OR(D797="",G797=""),"",G797/D797),IF(C797="TRIM",IF(OR(D797="",E797=""),"",-E797/D797),""))</f>
        <v/>
      </c>
      <c r="J797" s="24" t="str">
        <f aca="false">IF(A797="","",IF(COUNTIF($A$4:A797,A797)=1,INDEX(Chapters!$K$4:$K$203,MATCH(A797,Chapters!$A$4:$A$203,0))+IF(C797="BUY",N(E797),IF(C797="TRIM",-MIN(INDEX(Chapters!$K$4:$K$203,MATCH(A797,Chapters!$A$4:$A$203,0)),ABS(N(I797))*INDEX(Chapters!$H$4:$H$203,MATCH(A797,Chapters!$A$4:$A$203,0))),0)),J796+IF(C797="BUY",N(E797),IF(C797="TRIM",-MIN(J796,ABS(N(I797))*L796),0))))</f>
        <v/>
      </c>
      <c r="K797" s="25" t="str">
        <f aca="false">IF(A797="","",IF(COUNTIF($A$4:A797,A797)=1,INDEX(Chapters!$G$4:$G$203,MATCH(A797,Chapters!$A$4:$A$203,0))+N(I797),K796+N(I797)))</f>
        <v/>
      </c>
      <c r="L797" s="24" t="n">
        <f aca="false">IF(OR(K797="",K797=0),0,J797/K797)</f>
        <v>0</v>
      </c>
      <c r="M797" s="27"/>
    </row>
    <row r="798" customFormat="false" ht="15" hidden="false" customHeight="true" outlineLevel="0" collapsed="false">
      <c r="A798" s="20"/>
      <c r="B798" s="21"/>
      <c r="C798" s="20"/>
      <c r="D798" s="22"/>
      <c r="E798" s="22"/>
      <c r="F798" s="22"/>
      <c r="G798" s="24" t="str">
        <f aca="false">IF(C798="","",E798-F798)</f>
        <v/>
      </c>
      <c r="H798" s="24" t="str">
        <f aca="false">IF(C798="BUY",-E798,IF(C798="TRIM",G798,""))</f>
        <v/>
      </c>
      <c r="I798" s="25" t="str">
        <f aca="false">IF(C798="BUY",IF(OR(D798="",G798=""),"",G798/D798),IF(C798="TRIM",IF(OR(D798="",E798=""),"",-E798/D798),""))</f>
        <v/>
      </c>
      <c r="J798" s="24" t="str">
        <f aca="false">IF(A798="","",IF(COUNTIF($A$4:A798,A798)=1,INDEX(Chapters!$K$4:$K$203,MATCH(A798,Chapters!$A$4:$A$203,0))+IF(C798="BUY",N(E798),IF(C798="TRIM",-MIN(INDEX(Chapters!$K$4:$K$203,MATCH(A798,Chapters!$A$4:$A$203,0)),ABS(N(I798))*INDEX(Chapters!$H$4:$H$203,MATCH(A798,Chapters!$A$4:$A$203,0))),0)),J797+IF(C798="BUY",N(E798),IF(C798="TRIM",-MIN(J797,ABS(N(I798))*L797),0))))</f>
        <v/>
      </c>
      <c r="K798" s="25" t="str">
        <f aca="false">IF(A798="","",IF(COUNTIF($A$4:A798,A798)=1,INDEX(Chapters!$G$4:$G$203,MATCH(A798,Chapters!$A$4:$A$203,0))+N(I798),K797+N(I798)))</f>
        <v/>
      </c>
      <c r="L798" s="24" t="n">
        <f aca="false">IF(OR(K798="",K798=0),0,J798/K798)</f>
        <v>0</v>
      </c>
      <c r="M798" s="27"/>
    </row>
    <row r="799" customFormat="false" ht="15" hidden="false" customHeight="true" outlineLevel="0" collapsed="false">
      <c r="A799" s="20"/>
      <c r="B799" s="21"/>
      <c r="C799" s="20"/>
      <c r="D799" s="22"/>
      <c r="E799" s="22"/>
      <c r="F799" s="22"/>
      <c r="G799" s="24" t="str">
        <f aca="false">IF(C799="","",E799-F799)</f>
        <v/>
      </c>
      <c r="H799" s="24" t="str">
        <f aca="false">IF(C799="BUY",-E799,IF(C799="TRIM",G799,""))</f>
        <v/>
      </c>
      <c r="I799" s="25" t="str">
        <f aca="false">IF(C799="BUY",IF(OR(D799="",G799=""),"",G799/D799),IF(C799="TRIM",IF(OR(D799="",E799=""),"",-E799/D799),""))</f>
        <v/>
      </c>
      <c r="J799" s="24" t="str">
        <f aca="false">IF(A799="","",IF(COUNTIF($A$4:A799,A799)=1,INDEX(Chapters!$K$4:$K$203,MATCH(A799,Chapters!$A$4:$A$203,0))+IF(C799="BUY",N(E799),IF(C799="TRIM",-MIN(INDEX(Chapters!$K$4:$K$203,MATCH(A799,Chapters!$A$4:$A$203,0)),ABS(N(I799))*INDEX(Chapters!$H$4:$H$203,MATCH(A799,Chapters!$A$4:$A$203,0))),0)),J798+IF(C799="BUY",N(E799),IF(C799="TRIM",-MIN(J798,ABS(N(I799))*L798),0))))</f>
        <v/>
      </c>
      <c r="K799" s="25" t="str">
        <f aca="false">IF(A799="","",IF(COUNTIF($A$4:A799,A799)=1,INDEX(Chapters!$G$4:$G$203,MATCH(A799,Chapters!$A$4:$A$203,0))+N(I799),K798+N(I799)))</f>
        <v/>
      </c>
      <c r="L799" s="24" t="n">
        <f aca="false">IF(OR(K799="",K799=0),0,J799/K799)</f>
        <v>0</v>
      </c>
      <c r="M799" s="27"/>
    </row>
    <row r="800" customFormat="false" ht="15" hidden="false" customHeight="true" outlineLevel="0" collapsed="false">
      <c r="A800" s="20"/>
      <c r="B800" s="21"/>
      <c r="C800" s="20"/>
      <c r="D800" s="22"/>
      <c r="E800" s="22"/>
      <c r="F800" s="22"/>
      <c r="G800" s="24" t="str">
        <f aca="false">IF(C800="","",E800-F800)</f>
        <v/>
      </c>
      <c r="H800" s="24" t="str">
        <f aca="false">IF(C800="BUY",-E800,IF(C800="TRIM",G800,""))</f>
        <v/>
      </c>
      <c r="I800" s="25" t="str">
        <f aca="false">IF(C800="BUY",IF(OR(D800="",G800=""),"",G800/D800),IF(C800="TRIM",IF(OR(D800="",E800=""),"",-E800/D800),""))</f>
        <v/>
      </c>
      <c r="J800" s="24" t="str">
        <f aca="false">IF(A800="","",IF(COUNTIF($A$4:A800,A800)=1,INDEX(Chapters!$K$4:$K$203,MATCH(A800,Chapters!$A$4:$A$203,0))+IF(C800="BUY",N(E800),IF(C800="TRIM",-MIN(INDEX(Chapters!$K$4:$K$203,MATCH(A800,Chapters!$A$4:$A$203,0)),ABS(N(I800))*INDEX(Chapters!$H$4:$H$203,MATCH(A800,Chapters!$A$4:$A$203,0))),0)),J799+IF(C800="BUY",N(E800),IF(C800="TRIM",-MIN(J799,ABS(N(I800))*L799),0))))</f>
        <v/>
      </c>
      <c r="K800" s="25" t="str">
        <f aca="false">IF(A800="","",IF(COUNTIF($A$4:A800,A800)=1,INDEX(Chapters!$G$4:$G$203,MATCH(A800,Chapters!$A$4:$A$203,0))+N(I800),K799+N(I800)))</f>
        <v/>
      </c>
      <c r="L800" s="24" t="n">
        <f aca="false">IF(OR(K800="",K800=0),0,J800/K800)</f>
        <v>0</v>
      </c>
      <c r="M800" s="27"/>
    </row>
    <row r="801" customFormat="false" ht="15" hidden="false" customHeight="true" outlineLevel="0" collapsed="false">
      <c r="A801" s="20"/>
      <c r="B801" s="21"/>
      <c r="C801" s="20"/>
      <c r="D801" s="22"/>
      <c r="E801" s="22"/>
      <c r="F801" s="22"/>
      <c r="G801" s="24" t="str">
        <f aca="false">IF(C801="","",E801-F801)</f>
        <v/>
      </c>
      <c r="H801" s="24" t="str">
        <f aca="false">IF(C801="BUY",-E801,IF(C801="TRIM",G801,""))</f>
        <v/>
      </c>
      <c r="I801" s="25" t="str">
        <f aca="false">IF(C801="BUY",IF(OR(D801="",G801=""),"",G801/D801),IF(C801="TRIM",IF(OR(D801="",E801=""),"",-E801/D801),""))</f>
        <v/>
      </c>
      <c r="J801" s="24" t="str">
        <f aca="false">IF(A801="","",IF(COUNTIF($A$4:A801,A801)=1,INDEX(Chapters!$K$4:$K$203,MATCH(A801,Chapters!$A$4:$A$203,0))+IF(C801="BUY",N(E801),IF(C801="TRIM",-MIN(INDEX(Chapters!$K$4:$K$203,MATCH(A801,Chapters!$A$4:$A$203,0)),ABS(N(I801))*INDEX(Chapters!$H$4:$H$203,MATCH(A801,Chapters!$A$4:$A$203,0))),0)),J800+IF(C801="BUY",N(E801),IF(C801="TRIM",-MIN(J800,ABS(N(I801))*L800),0))))</f>
        <v/>
      </c>
      <c r="K801" s="25" t="str">
        <f aca="false">IF(A801="","",IF(COUNTIF($A$4:A801,A801)=1,INDEX(Chapters!$G$4:$G$203,MATCH(A801,Chapters!$A$4:$A$203,0))+N(I801),K800+N(I801)))</f>
        <v/>
      </c>
      <c r="L801" s="24" t="n">
        <f aca="false">IF(OR(K801="",K801=0),0,J801/K801)</f>
        <v>0</v>
      </c>
      <c r="M801" s="27"/>
    </row>
    <row r="802" customFormat="false" ht="15" hidden="false" customHeight="true" outlineLevel="0" collapsed="false">
      <c r="A802" s="20"/>
      <c r="B802" s="21"/>
      <c r="C802" s="20"/>
      <c r="D802" s="22"/>
      <c r="E802" s="22"/>
      <c r="F802" s="22"/>
      <c r="G802" s="24" t="str">
        <f aca="false">IF(C802="","",E802-F802)</f>
        <v/>
      </c>
      <c r="H802" s="24" t="str">
        <f aca="false">IF(C802="BUY",-E802,IF(C802="TRIM",G802,""))</f>
        <v/>
      </c>
      <c r="I802" s="25" t="str">
        <f aca="false">IF(C802="BUY",IF(OR(D802="",G802=""),"",G802/D802),IF(C802="TRIM",IF(OR(D802="",E802=""),"",-E802/D802),""))</f>
        <v/>
      </c>
      <c r="J802" s="24" t="str">
        <f aca="false">IF(A802="","",IF(COUNTIF($A$4:A802,A802)=1,INDEX(Chapters!$K$4:$K$203,MATCH(A802,Chapters!$A$4:$A$203,0))+IF(C802="BUY",N(E802),IF(C802="TRIM",-MIN(INDEX(Chapters!$K$4:$K$203,MATCH(A802,Chapters!$A$4:$A$203,0)),ABS(N(I802))*INDEX(Chapters!$H$4:$H$203,MATCH(A802,Chapters!$A$4:$A$203,0))),0)),J801+IF(C802="BUY",N(E802),IF(C802="TRIM",-MIN(J801,ABS(N(I802))*L801),0))))</f>
        <v/>
      </c>
      <c r="K802" s="25" t="str">
        <f aca="false">IF(A802="","",IF(COUNTIF($A$4:A802,A802)=1,INDEX(Chapters!$G$4:$G$203,MATCH(A802,Chapters!$A$4:$A$203,0))+N(I802),K801+N(I802)))</f>
        <v/>
      </c>
      <c r="L802" s="24" t="n">
        <f aca="false">IF(OR(K802="",K802=0),0,J802/K802)</f>
        <v>0</v>
      </c>
      <c r="M802" s="27"/>
    </row>
    <row r="803" customFormat="false" ht="15" hidden="false" customHeight="true" outlineLevel="0" collapsed="false">
      <c r="A803" s="20"/>
      <c r="B803" s="21"/>
      <c r="C803" s="20"/>
      <c r="D803" s="22"/>
      <c r="E803" s="22"/>
      <c r="F803" s="22"/>
      <c r="G803" s="24" t="str">
        <f aca="false">IF(C803="","",E803-F803)</f>
        <v/>
      </c>
      <c r="H803" s="24" t="str">
        <f aca="false">IF(C803="BUY",-E803,IF(C803="TRIM",G803,""))</f>
        <v/>
      </c>
      <c r="I803" s="25" t="str">
        <f aca="false">IF(C803="BUY",IF(OR(D803="",G803=""),"",G803/D803),IF(C803="TRIM",IF(OR(D803="",E803=""),"",-E803/D803),""))</f>
        <v/>
      </c>
      <c r="J803" s="24" t="str">
        <f aca="false">IF(A803="","",IF(COUNTIF($A$4:A803,A803)=1,INDEX(Chapters!$K$4:$K$203,MATCH(A803,Chapters!$A$4:$A$203,0))+IF(C803="BUY",N(E803),IF(C803="TRIM",-MIN(INDEX(Chapters!$K$4:$K$203,MATCH(A803,Chapters!$A$4:$A$203,0)),ABS(N(I803))*INDEX(Chapters!$H$4:$H$203,MATCH(A803,Chapters!$A$4:$A$203,0))),0)),J802+IF(C803="BUY",N(E803),IF(C803="TRIM",-MIN(J802,ABS(N(I803))*L802),0))))</f>
        <v/>
      </c>
      <c r="K803" s="25" t="str">
        <f aca="false">IF(A803="","",IF(COUNTIF($A$4:A803,A803)=1,INDEX(Chapters!$G$4:$G$203,MATCH(A803,Chapters!$A$4:$A$203,0))+N(I803),K802+N(I803)))</f>
        <v/>
      </c>
      <c r="L803" s="24" t="n">
        <f aca="false">IF(OR(K803="",K803=0),0,J803/K803)</f>
        <v>0</v>
      </c>
      <c r="M803" s="27"/>
    </row>
    <row r="804" customFormat="false" ht="15" hidden="false" customHeight="true" outlineLevel="0" collapsed="false">
      <c r="A804" s="20"/>
      <c r="B804" s="21"/>
      <c r="C804" s="20"/>
      <c r="D804" s="22"/>
      <c r="E804" s="22"/>
      <c r="F804" s="22"/>
      <c r="G804" s="24" t="str">
        <f aca="false">IF(C804="","",E804-F804)</f>
        <v/>
      </c>
      <c r="H804" s="24" t="str">
        <f aca="false">IF(C804="BUY",-E804,IF(C804="TRIM",G804,""))</f>
        <v/>
      </c>
      <c r="I804" s="25" t="str">
        <f aca="false">IF(C804="BUY",IF(OR(D804="",G804=""),"",G804/D804),IF(C804="TRIM",IF(OR(D804="",E804=""),"",-E804/D804),""))</f>
        <v/>
      </c>
      <c r="J804" s="24" t="str">
        <f aca="false">IF(A804="","",IF(COUNTIF($A$4:A804,A804)=1,INDEX(Chapters!$K$4:$K$203,MATCH(A804,Chapters!$A$4:$A$203,0))+IF(C804="BUY",N(E804),IF(C804="TRIM",-MIN(INDEX(Chapters!$K$4:$K$203,MATCH(A804,Chapters!$A$4:$A$203,0)),ABS(N(I804))*INDEX(Chapters!$H$4:$H$203,MATCH(A804,Chapters!$A$4:$A$203,0))),0)),J803+IF(C804="BUY",N(E804),IF(C804="TRIM",-MIN(J803,ABS(N(I804))*L803),0))))</f>
        <v/>
      </c>
      <c r="K804" s="25" t="str">
        <f aca="false">IF(A804="","",IF(COUNTIF($A$4:A804,A804)=1,INDEX(Chapters!$G$4:$G$203,MATCH(A804,Chapters!$A$4:$A$203,0))+N(I804),K803+N(I804)))</f>
        <v/>
      </c>
      <c r="L804" s="24" t="n">
        <f aca="false">IF(OR(K804="",K804=0),0,J804/K804)</f>
        <v>0</v>
      </c>
      <c r="M804" s="27"/>
    </row>
    <row r="805" customFormat="false" ht="15" hidden="false" customHeight="true" outlineLevel="0" collapsed="false">
      <c r="A805" s="20"/>
      <c r="B805" s="21"/>
      <c r="C805" s="20"/>
      <c r="D805" s="22"/>
      <c r="E805" s="22"/>
      <c r="F805" s="22"/>
      <c r="G805" s="24" t="str">
        <f aca="false">IF(C805="","",E805-F805)</f>
        <v/>
      </c>
      <c r="H805" s="24" t="str">
        <f aca="false">IF(C805="BUY",-E805,IF(C805="TRIM",G805,""))</f>
        <v/>
      </c>
      <c r="I805" s="25" t="str">
        <f aca="false">IF(C805="BUY",IF(OR(D805="",G805=""),"",G805/D805),IF(C805="TRIM",IF(OR(D805="",E805=""),"",-E805/D805),""))</f>
        <v/>
      </c>
      <c r="J805" s="24" t="str">
        <f aca="false">IF(A805="","",IF(COUNTIF($A$4:A805,A805)=1,INDEX(Chapters!$K$4:$K$203,MATCH(A805,Chapters!$A$4:$A$203,0))+IF(C805="BUY",N(E805),IF(C805="TRIM",-MIN(INDEX(Chapters!$K$4:$K$203,MATCH(A805,Chapters!$A$4:$A$203,0)),ABS(N(I805))*INDEX(Chapters!$H$4:$H$203,MATCH(A805,Chapters!$A$4:$A$203,0))),0)),J804+IF(C805="BUY",N(E805),IF(C805="TRIM",-MIN(J804,ABS(N(I805))*L804),0))))</f>
        <v/>
      </c>
      <c r="K805" s="25" t="str">
        <f aca="false">IF(A805="","",IF(COUNTIF($A$4:A805,A805)=1,INDEX(Chapters!$G$4:$G$203,MATCH(A805,Chapters!$A$4:$A$203,0))+N(I805),K804+N(I805)))</f>
        <v/>
      </c>
      <c r="L805" s="24" t="n">
        <f aca="false">IF(OR(K805="",K805=0),0,J805/K805)</f>
        <v>0</v>
      </c>
      <c r="M805" s="27"/>
    </row>
    <row r="806" customFormat="false" ht="15" hidden="false" customHeight="true" outlineLevel="0" collapsed="false">
      <c r="A806" s="20"/>
      <c r="B806" s="21"/>
      <c r="C806" s="20"/>
      <c r="D806" s="22"/>
      <c r="E806" s="22"/>
      <c r="F806" s="22"/>
      <c r="G806" s="24" t="str">
        <f aca="false">IF(C806="","",E806-F806)</f>
        <v/>
      </c>
      <c r="H806" s="24" t="str">
        <f aca="false">IF(C806="BUY",-E806,IF(C806="TRIM",G806,""))</f>
        <v/>
      </c>
      <c r="I806" s="25" t="str">
        <f aca="false">IF(C806="BUY",IF(OR(D806="",G806=""),"",G806/D806),IF(C806="TRIM",IF(OR(D806="",E806=""),"",-E806/D806),""))</f>
        <v/>
      </c>
      <c r="J806" s="24" t="str">
        <f aca="false">IF(A806="","",IF(COUNTIF($A$4:A806,A806)=1,INDEX(Chapters!$K$4:$K$203,MATCH(A806,Chapters!$A$4:$A$203,0))+IF(C806="BUY",N(E806),IF(C806="TRIM",-MIN(INDEX(Chapters!$K$4:$K$203,MATCH(A806,Chapters!$A$4:$A$203,0)),ABS(N(I806))*INDEX(Chapters!$H$4:$H$203,MATCH(A806,Chapters!$A$4:$A$203,0))),0)),J805+IF(C806="BUY",N(E806),IF(C806="TRIM",-MIN(J805,ABS(N(I806))*L805),0))))</f>
        <v/>
      </c>
      <c r="K806" s="25" t="str">
        <f aca="false">IF(A806="","",IF(COUNTIF($A$4:A806,A806)=1,INDEX(Chapters!$G$4:$G$203,MATCH(A806,Chapters!$A$4:$A$203,0))+N(I806),K805+N(I806)))</f>
        <v/>
      </c>
      <c r="L806" s="24" t="n">
        <f aca="false">IF(OR(K806="",K806=0),0,J806/K806)</f>
        <v>0</v>
      </c>
      <c r="M806" s="27"/>
    </row>
    <row r="807" customFormat="false" ht="15" hidden="false" customHeight="true" outlineLevel="0" collapsed="false">
      <c r="A807" s="20"/>
      <c r="B807" s="21"/>
      <c r="C807" s="20"/>
      <c r="D807" s="22"/>
      <c r="E807" s="22"/>
      <c r="F807" s="22"/>
      <c r="G807" s="24" t="str">
        <f aca="false">IF(C807="","",E807-F807)</f>
        <v/>
      </c>
      <c r="H807" s="24" t="str">
        <f aca="false">IF(C807="BUY",-E807,IF(C807="TRIM",G807,""))</f>
        <v/>
      </c>
      <c r="I807" s="25" t="str">
        <f aca="false">IF(C807="BUY",IF(OR(D807="",G807=""),"",G807/D807),IF(C807="TRIM",IF(OR(D807="",E807=""),"",-E807/D807),""))</f>
        <v/>
      </c>
      <c r="J807" s="24" t="str">
        <f aca="false">IF(A807="","",IF(COUNTIF($A$4:A807,A807)=1,INDEX(Chapters!$K$4:$K$203,MATCH(A807,Chapters!$A$4:$A$203,0))+IF(C807="BUY",N(E807),IF(C807="TRIM",-MIN(INDEX(Chapters!$K$4:$K$203,MATCH(A807,Chapters!$A$4:$A$203,0)),ABS(N(I807))*INDEX(Chapters!$H$4:$H$203,MATCH(A807,Chapters!$A$4:$A$203,0))),0)),J806+IF(C807="BUY",N(E807),IF(C807="TRIM",-MIN(J806,ABS(N(I807))*L806),0))))</f>
        <v/>
      </c>
      <c r="K807" s="25" t="str">
        <f aca="false">IF(A807="","",IF(COUNTIF($A$4:A807,A807)=1,INDEX(Chapters!$G$4:$G$203,MATCH(A807,Chapters!$A$4:$A$203,0))+N(I807),K806+N(I807)))</f>
        <v/>
      </c>
      <c r="L807" s="24" t="n">
        <f aca="false">IF(OR(K807="",K807=0),0,J807/K807)</f>
        <v>0</v>
      </c>
      <c r="M807" s="27"/>
    </row>
    <row r="808" customFormat="false" ht="15" hidden="false" customHeight="true" outlineLevel="0" collapsed="false">
      <c r="A808" s="20"/>
      <c r="B808" s="21"/>
      <c r="C808" s="20"/>
      <c r="D808" s="22"/>
      <c r="E808" s="22"/>
      <c r="F808" s="22"/>
      <c r="G808" s="24" t="str">
        <f aca="false">IF(C808="","",E808-F808)</f>
        <v/>
      </c>
      <c r="H808" s="24" t="str">
        <f aca="false">IF(C808="BUY",-E808,IF(C808="TRIM",G808,""))</f>
        <v/>
      </c>
      <c r="I808" s="25" t="str">
        <f aca="false">IF(C808="BUY",IF(OR(D808="",G808=""),"",G808/D808),IF(C808="TRIM",IF(OR(D808="",E808=""),"",-E808/D808),""))</f>
        <v/>
      </c>
      <c r="J808" s="24" t="str">
        <f aca="false">IF(A808="","",IF(COUNTIF($A$4:A808,A808)=1,INDEX(Chapters!$K$4:$K$203,MATCH(A808,Chapters!$A$4:$A$203,0))+IF(C808="BUY",N(E808),IF(C808="TRIM",-MIN(INDEX(Chapters!$K$4:$K$203,MATCH(A808,Chapters!$A$4:$A$203,0)),ABS(N(I808))*INDEX(Chapters!$H$4:$H$203,MATCH(A808,Chapters!$A$4:$A$203,0))),0)),J807+IF(C808="BUY",N(E808),IF(C808="TRIM",-MIN(J807,ABS(N(I808))*L807),0))))</f>
        <v/>
      </c>
      <c r="K808" s="25" t="str">
        <f aca="false">IF(A808="","",IF(COUNTIF($A$4:A808,A808)=1,INDEX(Chapters!$G$4:$G$203,MATCH(A808,Chapters!$A$4:$A$203,0))+N(I808),K807+N(I808)))</f>
        <v/>
      </c>
      <c r="L808" s="24" t="n">
        <f aca="false">IF(OR(K808="",K808=0),0,J808/K808)</f>
        <v>0</v>
      </c>
      <c r="M808" s="27"/>
    </row>
    <row r="809" customFormat="false" ht="15" hidden="false" customHeight="true" outlineLevel="0" collapsed="false">
      <c r="A809" s="20"/>
      <c r="B809" s="21"/>
      <c r="C809" s="20"/>
      <c r="D809" s="22"/>
      <c r="E809" s="22"/>
      <c r="F809" s="22"/>
      <c r="G809" s="24" t="str">
        <f aca="false">IF(C809="","",E809-F809)</f>
        <v/>
      </c>
      <c r="H809" s="24" t="str">
        <f aca="false">IF(C809="BUY",-E809,IF(C809="TRIM",G809,""))</f>
        <v/>
      </c>
      <c r="I809" s="25" t="str">
        <f aca="false">IF(C809="BUY",IF(OR(D809="",G809=""),"",G809/D809),IF(C809="TRIM",IF(OR(D809="",E809=""),"",-E809/D809),""))</f>
        <v/>
      </c>
      <c r="J809" s="24" t="str">
        <f aca="false">IF(A809="","",IF(COUNTIF($A$4:A809,A809)=1,INDEX(Chapters!$K$4:$K$203,MATCH(A809,Chapters!$A$4:$A$203,0))+IF(C809="BUY",N(E809),IF(C809="TRIM",-MIN(INDEX(Chapters!$K$4:$K$203,MATCH(A809,Chapters!$A$4:$A$203,0)),ABS(N(I809))*INDEX(Chapters!$H$4:$H$203,MATCH(A809,Chapters!$A$4:$A$203,0))),0)),J808+IF(C809="BUY",N(E809),IF(C809="TRIM",-MIN(J808,ABS(N(I809))*L808),0))))</f>
        <v/>
      </c>
      <c r="K809" s="25" t="str">
        <f aca="false">IF(A809="","",IF(COUNTIF($A$4:A809,A809)=1,INDEX(Chapters!$G$4:$G$203,MATCH(A809,Chapters!$A$4:$A$203,0))+N(I809),K808+N(I809)))</f>
        <v/>
      </c>
      <c r="L809" s="24" t="n">
        <f aca="false">IF(OR(K809="",K809=0),0,J809/K809)</f>
        <v>0</v>
      </c>
      <c r="M809" s="27"/>
    </row>
    <row r="810" customFormat="false" ht="15" hidden="false" customHeight="true" outlineLevel="0" collapsed="false">
      <c r="A810" s="20"/>
      <c r="B810" s="21"/>
      <c r="C810" s="20"/>
      <c r="D810" s="22"/>
      <c r="E810" s="22"/>
      <c r="F810" s="22"/>
      <c r="G810" s="24" t="str">
        <f aca="false">IF(C810="","",E810-F810)</f>
        <v/>
      </c>
      <c r="H810" s="24" t="str">
        <f aca="false">IF(C810="BUY",-E810,IF(C810="TRIM",G810,""))</f>
        <v/>
      </c>
      <c r="I810" s="25" t="str">
        <f aca="false">IF(C810="BUY",IF(OR(D810="",G810=""),"",G810/D810),IF(C810="TRIM",IF(OR(D810="",E810=""),"",-E810/D810),""))</f>
        <v/>
      </c>
      <c r="J810" s="24" t="str">
        <f aca="false">IF(A810="","",IF(COUNTIF($A$4:A810,A810)=1,INDEX(Chapters!$K$4:$K$203,MATCH(A810,Chapters!$A$4:$A$203,0))+IF(C810="BUY",N(E810),IF(C810="TRIM",-MIN(INDEX(Chapters!$K$4:$K$203,MATCH(A810,Chapters!$A$4:$A$203,0)),ABS(N(I810))*INDEX(Chapters!$H$4:$H$203,MATCH(A810,Chapters!$A$4:$A$203,0))),0)),J809+IF(C810="BUY",N(E810),IF(C810="TRIM",-MIN(J809,ABS(N(I810))*L809),0))))</f>
        <v/>
      </c>
      <c r="K810" s="25" t="str">
        <f aca="false">IF(A810="","",IF(COUNTIF($A$4:A810,A810)=1,INDEX(Chapters!$G$4:$G$203,MATCH(A810,Chapters!$A$4:$A$203,0))+N(I810),K809+N(I810)))</f>
        <v/>
      </c>
      <c r="L810" s="24" t="n">
        <f aca="false">IF(OR(K810="",K810=0),0,J810/K810)</f>
        <v>0</v>
      </c>
      <c r="M810" s="27"/>
    </row>
    <row r="811" customFormat="false" ht="15" hidden="false" customHeight="true" outlineLevel="0" collapsed="false">
      <c r="A811" s="20"/>
      <c r="B811" s="21"/>
      <c r="C811" s="20"/>
      <c r="D811" s="22"/>
      <c r="E811" s="22"/>
      <c r="F811" s="22"/>
      <c r="G811" s="24" t="str">
        <f aca="false">IF(C811="","",E811-F811)</f>
        <v/>
      </c>
      <c r="H811" s="24" t="str">
        <f aca="false">IF(C811="BUY",-E811,IF(C811="TRIM",G811,""))</f>
        <v/>
      </c>
      <c r="I811" s="25" t="str">
        <f aca="false">IF(C811="BUY",IF(OR(D811="",G811=""),"",G811/D811),IF(C811="TRIM",IF(OR(D811="",E811=""),"",-E811/D811),""))</f>
        <v/>
      </c>
      <c r="J811" s="24" t="str">
        <f aca="false">IF(A811="","",IF(COUNTIF($A$4:A811,A811)=1,INDEX(Chapters!$K$4:$K$203,MATCH(A811,Chapters!$A$4:$A$203,0))+IF(C811="BUY",N(E811),IF(C811="TRIM",-MIN(INDEX(Chapters!$K$4:$K$203,MATCH(A811,Chapters!$A$4:$A$203,0)),ABS(N(I811))*INDEX(Chapters!$H$4:$H$203,MATCH(A811,Chapters!$A$4:$A$203,0))),0)),J810+IF(C811="BUY",N(E811),IF(C811="TRIM",-MIN(J810,ABS(N(I811))*L810),0))))</f>
        <v/>
      </c>
      <c r="K811" s="25" t="str">
        <f aca="false">IF(A811="","",IF(COUNTIF($A$4:A811,A811)=1,INDEX(Chapters!$G$4:$G$203,MATCH(A811,Chapters!$A$4:$A$203,0))+N(I811),K810+N(I811)))</f>
        <v/>
      </c>
      <c r="L811" s="24" t="n">
        <f aca="false">IF(OR(K811="",K811=0),0,J811/K811)</f>
        <v>0</v>
      </c>
      <c r="M811" s="27"/>
    </row>
    <row r="812" customFormat="false" ht="15" hidden="false" customHeight="true" outlineLevel="0" collapsed="false">
      <c r="A812" s="20"/>
      <c r="B812" s="21"/>
      <c r="C812" s="20"/>
      <c r="D812" s="22"/>
      <c r="E812" s="22"/>
      <c r="F812" s="22"/>
      <c r="G812" s="24" t="str">
        <f aca="false">IF(C812="","",E812-F812)</f>
        <v/>
      </c>
      <c r="H812" s="24" t="str">
        <f aca="false">IF(C812="BUY",-E812,IF(C812="TRIM",G812,""))</f>
        <v/>
      </c>
      <c r="I812" s="25" t="str">
        <f aca="false">IF(C812="BUY",IF(OR(D812="",G812=""),"",G812/D812),IF(C812="TRIM",IF(OR(D812="",E812=""),"",-E812/D812),""))</f>
        <v/>
      </c>
      <c r="J812" s="24" t="str">
        <f aca="false">IF(A812="","",IF(COUNTIF($A$4:A812,A812)=1,INDEX(Chapters!$K$4:$K$203,MATCH(A812,Chapters!$A$4:$A$203,0))+IF(C812="BUY",N(E812),IF(C812="TRIM",-MIN(INDEX(Chapters!$K$4:$K$203,MATCH(A812,Chapters!$A$4:$A$203,0)),ABS(N(I812))*INDEX(Chapters!$H$4:$H$203,MATCH(A812,Chapters!$A$4:$A$203,0))),0)),J811+IF(C812="BUY",N(E812),IF(C812="TRIM",-MIN(J811,ABS(N(I812))*L811),0))))</f>
        <v/>
      </c>
      <c r="K812" s="25" t="str">
        <f aca="false">IF(A812="","",IF(COUNTIF($A$4:A812,A812)=1,INDEX(Chapters!$G$4:$G$203,MATCH(A812,Chapters!$A$4:$A$203,0))+N(I812),K811+N(I812)))</f>
        <v/>
      </c>
      <c r="L812" s="24" t="n">
        <f aca="false">IF(OR(K812="",K812=0),0,J812/K812)</f>
        <v>0</v>
      </c>
      <c r="M812" s="27"/>
    </row>
    <row r="813" customFormat="false" ht="15" hidden="false" customHeight="true" outlineLevel="0" collapsed="false">
      <c r="A813" s="20"/>
      <c r="B813" s="21"/>
      <c r="C813" s="20"/>
      <c r="D813" s="22"/>
      <c r="E813" s="22"/>
      <c r="F813" s="22"/>
      <c r="G813" s="24" t="str">
        <f aca="false">IF(C813="","",E813-F813)</f>
        <v/>
      </c>
      <c r="H813" s="24" t="str">
        <f aca="false">IF(C813="BUY",-E813,IF(C813="TRIM",G813,""))</f>
        <v/>
      </c>
      <c r="I813" s="25" t="str">
        <f aca="false">IF(C813="BUY",IF(OR(D813="",G813=""),"",G813/D813),IF(C813="TRIM",IF(OR(D813="",E813=""),"",-E813/D813),""))</f>
        <v/>
      </c>
      <c r="J813" s="24" t="str">
        <f aca="false">IF(A813="","",IF(COUNTIF($A$4:A813,A813)=1,INDEX(Chapters!$K$4:$K$203,MATCH(A813,Chapters!$A$4:$A$203,0))+IF(C813="BUY",N(E813),IF(C813="TRIM",-MIN(INDEX(Chapters!$K$4:$K$203,MATCH(A813,Chapters!$A$4:$A$203,0)),ABS(N(I813))*INDEX(Chapters!$H$4:$H$203,MATCH(A813,Chapters!$A$4:$A$203,0))),0)),J812+IF(C813="BUY",N(E813),IF(C813="TRIM",-MIN(J812,ABS(N(I813))*L812),0))))</f>
        <v/>
      </c>
      <c r="K813" s="25" t="str">
        <f aca="false">IF(A813="","",IF(COUNTIF($A$4:A813,A813)=1,INDEX(Chapters!$G$4:$G$203,MATCH(A813,Chapters!$A$4:$A$203,0))+N(I813),K812+N(I813)))</f>
        <v/>
      </c>
      <c r="L813" s="24" t="n">
        <f aca="false">IF(OR(K813="",K813=0),0,J813/K813)</f>
        <v>0</v>
      </c>
      <c r="M813" s="27"/>
    </row>
    <row r="814" customFormat="false" ht="15" hidden="false" customHeight="true" outlineLevel="0" collapsed="false">
      <c r="A814" s="20"/>
      <c r="B814" s="21"/>
      <c r="C814" s="20"/>
      <c r="D814" s="22"/>
      <c r="E814" s="22"/>
      <c r="F814" s="22"/>
      <c r="G814" s="24" t="str">
        <f aca="false">IF(C814="","",E814-F814)</f>
        <v/>
      </c>
      <c r="H814" s="24" t="str">
        <f aca="false">IF(C814="BUY",-E814,IF(C814="TRIM",G814,""))</f>
        <v/>
      </c>
      <c r="I814" s="25" t="str">
        <f aca="false">IF(C814="BUY",IF(OR(D814="",G814=""),"",G814/D814),IF(C814="TRIM",IF(OR(D814="",E814=""),"",-E814/D814),""))</f>
        <v/>
      </c>
      <c r="J814" s="24" t="str">
        <f aca="false">IF(A814="","",IF(COUNTIF($A$4:A814,A814)=1,INDEX(Chapters!$K$4:$K$203,MATCH(A814,Chapters!$A$4:$A$203,0))+IF(C814="BUY",N(E814),IF(C814="TRIM",-MIN(INDEX(Chapters!$K$4:$K$203,MATCH(A814,Chapters!$A$4:$A$203,0)),ABS(N(I814))*INDEX(Chapters!$H$4:$H$203,MATCH(A814,Chapters!$A$4:$A$203,0))),0)),J813+IF(C814="BUY",N(E814),IF(C814="TRIM",-MIN(J813,ABS(N(I814))*L813),0))))</f>
        <v/>
      </c>
      <c r="K814" s="25" t="str">
        <f aca="false">IF(A814="","",IF(COUNTIF($A$4:A814,A814)=1,INDEX(Chapters!$G$4:$G$203,MATCH(A814,Chapters!$A$4:$A$203,0))+N(I814),K813+N(I814)))</f>
        <v/>
      </c>
      <c r="L814" s="24" t="n">
        <f aca="false">IF(OR(K814="",K814=0),0,J814/K814)</f>
        <v>0</v>
      </c>
      <c r="M814" s="27"/>
    </row>
    <row r="815" customFormat="false" ht="15" hidden="false" customHeight="true" outlineLevel="0" collapsed="false">
      <c r="A815" s="20"/>
      <c r="B815" s="21"/>
      <c r="C815" s="20"/>
      <c r="D815" s="22"/>
      <c r="E815" s="22"/>
      <c r="F815" s="22"/>
      <c r="G815" s="24" t="str">
        <f aca="false">IF(C815="","",E815-F815)</f>
        <v/>
      </c>
      <c r="H815" s="24" t="str">
        <f aca="false">IF(C815="BUY",-E815,IF(C815="TRIM",G815,""))</f>
        <v/>
      </c>
      <c r="I815" s="25" t="str">
        <f aca="false">IF(C815="BUY",IF(OR(D815="",G815=""),"",G815/D815),IF(C815="TRIM",IF(OR(D815="",E815=""),"",-E815/D815),""))</f>
        <v/>
      </c>
      <c r="J815" s="24" t="str">
        <f aca="false">IF(A815="","",IF(COUNTIF($A$4:A815,A815)=1,INDEX(Chapters!$K$4:$K$203,MATCH(A815,Chapters!$A$4:$A$203,0))+IF(C815="BUY",N(E815),IF(C815="TRIM",-MIN(INDEX(Chapters!$K$4:$K$203,MATCH(A815,Chapters!$A$4:$A$203,0)),ABS(N(I815))*INDEX(Chapters!$H$4:$H$203,MATCH(A815,Chapters!$A$4:$A$203,0))),0)),J814+IF(C815="BUY",N(E815),IF(C815="TRIM",-MIN(J814,ABS(N(I815))*L814),0))))</f>
        <v/>
      </c>
      <c r="K815" s="25" t="str">
        <f aca="false">IF(A815="","",IF(COUNTIF($A$4:A815,A815)=1,INDEX(Chapters!$G$4:$G$203,MATCH(A815,Chapters!$A$4:$A$203,0))+N(I815),K814+N(I815)))</f>
        <v/>
      </c>
      <c r="L815" s="24" t="n">
        <f aca="false">IF(OR(K815="",K815=0),0,J815/K815)</f>
        <v>0</v>
      </c>
      <c r="M815" s="27"/>
    </row>
    <row r="816" customFormat="false" ht="15" hidden="false" customHeight="true" outlineLevel="0" collapsed="false">
      <c r="A816" s="20"/>
      <c r="B816" s="21"/>
      <c r="C816" s="20"/>
      <c r="D816" s="22"/>
      <c r="E816" s="22"/>
      <c r="F816" s="22"/>
      <c r="G816" s="24" t="str">
        <f aca="false">IF(C816="","",E816-F816)</f>
        <v/>
      </c>
      <c r="H816" s="24" t="str">
        <f aca="false">IF(C816="BUY",-E816,IF(C816="TRIM",G816,""))</f>
        <v/>
      </c>
      <c r="I816" s="25" t="str">
        <f aca="false">IF(C816="BUY",IF(OR(D816="",G816=""),"",G816/D816),IF(C816="TRIM",IF(OR(D816="",E816=""),"",-E816/D816),""))</f>
        <v/>
      </c>
      <c r="J816" s="24" t="str">
        <f aca="false">IF(A816="","",IF(COUNTIF($A$4:A816,A816)=1,INDEX(Chapters!$K$4:$K$203,MATCH(A816,Chapters!$A$4:$A$203,0))+IF(C816="BUY",N(E816),IF(C816="TRIM",-MIN(INDEX(Chapters!$K$4:$K$203,MATCH(A816,Chapters!$A$4:$A$203,0)),ABS(N(I816))*INDEX(Chapters!$H$4:$H$203,MATCH(A816,Chapters!$A$4:$A$203,0))),0)),J815+IF(C816="BUY",N(E816),IF(C816="TRIM",-MIN(J815,ABS(N(I816))*L815),0))))</f>
        <v/>
      </c>
      <c r="K816" s="25" t="str">
        <f aca="false">IF(A816="","",IF(COUNTIF($A$4:A816,A816)=1,INDEX(Chapters!$G$4:$G$203,MATCH(A816,Chapters!$A$4:$A$203,0))+N(I816),K815+N(I816)))</f>
        <v/>
      </c>
      <c r="L816" s="24" t="n">
        <f aca="false">IF(OR(K816="",K816=0),0,J816/K816)</f>
        <v>0</v>
      </c>
      <c r="M816" s="27"/>
    </row>
    <row r="817" customFormat="false" ht="15" hidden="false" customHeight="true" outlineLevel="0" collapsed="false">
      <c r="A817" s="20"/>
      <c r="B817" s="21"/>
      <c r="C817" s="20"/>
      <c r="D817" s="22"/>
      <c r="E817" s="22"/>
      <c r="F817" s="22"/>
      <c r="G817" s="24" t="str">
        <f aca="false">IF(C817="","",E817-F817)</f>
        <v/>
      </c>
      <c r="H817" s="24" t="str">
        <f aca="false">IF(C817="BUY",-E817,IF(C817="TRIM",G817,""))</f>
        <v/>
      </c>
      <c r="I817" s="25" t="str">
        <f aca="false">IF(C817="BUY",IF(OR(D817="",G817=""),"",G817/D817),IF(C817="TRIM",IF(OR(D817="",E817=""),"",-E817/D817),""))</f>
        <v/>
      </c>
      <c r="J817" s="24" t="str">
        <f aca="false">IF(A817="","",IF(COUNTIF($A$4:A817,A817)=1,INDEX(Chapters!$K$4:$K$203,MATCH(A817,Chapters!$A$4:$A$203,0))+IF(C817="BUY",N(E817),IF(C817="TRIM",-MIN(INDEX(Chapters!$K$4:$K$203,MATCH(A817,Chapters!$A$4:$A$203,0)),ABS(N(I817))*INDEX(Chapters!$H$4:$H$203,MATCH(A817,Chapters!$A$4:$A$203,0))),0)),J816+IF(C817="BUY",N(E817),IF(C817="TRIM",-MIN(J816,ABS(N(I817))*L816),0))))</f>
        <v/>
      </c>
      <c r="K817" s="25" t="str">
        <f aca="false">IF(A817="","",IF(COUNTIF($A$4:A817,A817)=1,INDEX(Chapters!$G$4:$G$203,MATCH(A817,Chapters!$A$4:$A$203,0))+N(I817),K816+N(I817)))</f>
        <v/>
      </c>
      <c r="L817" s="24" t="n">
        <f aca="false">IF(OR(K817="",K817=0),0,J817/K817)</f>
        <v>0</v>
      </c>
      <c r="M817" s="27"/>
    </row>
    <row r="818" customFormat="false" ht="15" hidden="false" customHeight="true" outlineLevel="0" collapsed="false">
      <c r="A818" s="20"/>
      <c r="B818" s="21"/>
      <c r="C818" s="20"/>
      <c r="D818" s="22"/>
      <c r="E818" s="22"/>
      <c r="F818" s="22"/>
      <c r="G818" s="24" t="str">
        <f aca="false">IF(C818="","",E818-F818)</f>
        <v/>
      </c>
      <c r="H818" s="24" t="str">
        <f aca="false">IF(C818="BUY",-E818,IF(C818="TRIM",G818,""))</f>
        <v/>
      </c>
      <c r="I818" s="25" t="str">
        <f aca="false">IF(C818="BUY",IF(OR(D818="",G818=""),"",G818/D818),IF(C818="TRIM",IF(OR(D818="",E818=""),"",-E818/D818),""))</f>
        <v/>
      </c>
      <c r="J818" s="24" t="str">
        <f aca="false">IF(A818="","",IF(COUNTIF($A$4:A818,A818)=1,INDEX(Chapters!$K$4:$K$203,MATCH(A818,Chapters!$A$4:$A$203,0))+IF(C818="BUY",N(E818),IF(C818="TRIM",-MIN(INDEX(Chapters!$K$4:$K$203,MATCH(A818,Chapters!$A$4:$A$203,0)),ABS(N(I818))*INDEX(Chapters!$H$4:$H$203,MATCH(A818,Chapters!$A$4:$A$203,0))),0)),J817+IF(C818="BUY",N(E818),IF(C818="TRIM",-MIN(J817,ABS(N(I818))*L817),0))))</f>
        <v/>
      </c>
      <c r="K818" s="25" t="str">
        <f aca="false">IF(A818="","",IF(COUNTIF($A$4:A818,A818)=1,INDEX(Chapters!$G$4:$G$203,MATCH(A818,Chapters!$A$4:$A$203,0))+N(I818),K817+N(I818)))</f>
        <v/>
      </c>
      <c r="L818" s="24" t="n">
        <f aca="false">IF(OR(K818="",K818=0),0,J818/K818)</f>
        <v>0</v>
      </c>
      <c r="M818" s="27"/>
    </row>
    <row r="819" customFormat="false" ht="15" hidden="false" customHeight="true" outlineLevel="0" collapsed="false">
      <c r="A819" s="20"/>
      <c r="B819" s="21"/>
      <c r="C819" s="20"/>
      <c r="D819" s="22"/>
      <c r="E819" s="22"/>
      <c r="F819" s="22"/>
      <c r="G819" s="24" t="str">
        <f aca="false">IF(C819="","",E819-F819)</f>
        <v/>
      </c>
      <c r="H819" s="24" t="str">
        <f aca="false">IF(C819="BUY",-E819,IF(C819="TRIM",G819,""))</f>
        <v/>
      </c>
      <c r="I819" s="25" t="str">
        <f aca="false">IF(C819="BUY",IF(OR(D819="",G819=""),"",G819/D819),IF(C819="TRIM",IF(OR(D819="",E819=""),"",-E819/D819),""))</f>
        <v/>
      </c>
      <c r="J819" s="24" t="str">
        <f aca="false">IF(A819="","",IF(COUNTIF($A$4:A819,A819)=1,INDEX(Chapters!$K$4:$K$203,MATCH(A819,Chapters!$A$4:$A$203,0))+IF(C819="BUY",N(E819),IF(C819="TRIM",-MIN(INDEX(Chapters!$K$4:$K$203,MATCH(A819,Chapters!$A$4:$A$203,0)),ABS(N(I819))*INDEX(Chapters!$H$4:$H$203,MATCH(A819,Chapters!$A$4:$A$203,0))),0)),J818+IF(C819="BUY",N(E819),IF(C819="TRIM",-MIN(J818,ABS(N(I819))*L818),0))))</f>
        <v/>
      </c>
      <c r="K819" s="25" t="str">
        <f aca="false">IF(A819="","",IF(COUNTIF($A$4:A819,A819)=1,INDEX(Chapters!$G$4:$G$203,MATCH(A819,Chapters!$A$4:$A$203,0))+N(I819),K818+N(I819)))</f>
        <v/>
      </c>
      <c r="L819" s="24" t="n">
        <f aca="false">IF(OR(K819="",K819=0),0,J819/K819)</f>
        <v>0</v>
      </c>
      <c r="M819" s="27"/>
    </row>
    <row r="820" customFormat="false" ht="15" hidden="false" customHeight="true" outlineLevel="0" collapsed="false">
      <c r="A820" s="20"/>
      <c r="B820" s="21"/>
      <c r="C820" s="20"/>
      <c r="D820" s="22"/>
      <c r="E820" s="22"/>
      <c r="F820" s="22"/>
      <c r="G820" s="24" t="str">
        <f aca="false">IF(C820="","",E820-F820)</f>
        <v/>
      </c>
      <c r="H820" s="24" t="str">
        <f aca="false">IF(C820="BUY",-E820,IF(C820="TRIM",G820,""))</f>
        <v/>
      </c>
      <c r="I820" s="25" t="str">
        <f aca="false">IF(C820="BUY",IF(OR(D820="",G820=""),"",G820/D820),IF(C820="TRIM",IF(OR(D820="",E820=""),"",-E820/D820),""))</f>
        <v/>
      </c>
      <c r="J820" s="24" t="str">
        <f aca="false">IF(A820="","",IF(COUNTIF($A$4:A820,A820)=1,INDEX(Chapters!$K$4:$K$203,MATCH(A820,Chapters!$A$4:$A$203,0))+IF(C820="BUY",N(E820),IF(C820="TRIM",-MIN(INDEX(Chapters!$K$4:$K$203,MATCH(A820,Chapters!$A$4:$A$203,0)),ABS(N(I820))*INDEX(Chapters!$H$4:$H$203,MATCH(A820,Chapters!$A$4:$A$203,0))),0)),J819+IF(C820="BUY",N(E820),IF(C820="TRIM",-MIN(J819,ABS(N(I820))*L819),0))))</f>
        <v/>
      </c>
      <c r="K820" s="25" t="str">
        <f aca="false">IF(A820="","",IF(COUNTIF($A$4:A820,A820)=1,INDEX(Chapters!$G$4:$G$203,MATCH(A820,Chapters!$A$4:$A$203,0))+N(I820),K819+N(I820)))</f>
        <v/>
      </c>
      <c r="L820" s="24" t="n">
        <f aca="false">IF(OR(K820="",K820=0),0,J820/K820)</f>
        <v>0</v>
      </c>
      <c r="M820" s="27"/>
    </row>
    <row r="821" customFormat="false" ht="15" hidden="false" customHeight="true" outlineLevel="0" collapsed="false">
      <c r="A821" s="20"/>
      <c r="B821" s="21"/>
      <c r="C821" s="20"/>
      <c r="D821" s="22"/>
      <c r="E821" s="22"/>
      <c r="F821" s="22"/>
      <c r="G821" s="24" t="str">
        <f aca="false">IF(C821="","",E821-F821)</f>
        <v/>
      </c>
      <c r="H821" s="24" t="str">
        <f aca="false">IF(C821="BUY",-E821,IF(C821="TRIM",G821,""))</f>
        <v/>
      </c>
      <c r="I821" s="25" t="str">
        <f aca="false">IF(C821="BUY",IF(OR(D821="",G821=""),"",G821/D821),IF(C821="TRIM",IF(OR(D821="",E821=""),"",-E821/D821),""))</f>
        <v/>
      </c>
      <c r="J821" s="24" t="str">
        <f aca="false">IF(A821="","",IF(COUNTIF($A$4:A821,A821)=1,INDEX(Chapters!$K$4:$K$203,MATCH(A821,Chapters!$A$4:$A$203,0))+IF(C821="BUY",N(E821),IF(C821="TRIM",-MIN(INDEX(Chapters!$K$4:$K$203,MATCH(A821,Chapters!$A$4:$A$203,0)),ABS(N(I821))*INDEX(Chapters!$H$4:$H$203,MATCH(A821,Chapters!$A$4:$A$203,0))),0)),J820+IF(C821="BUY",N(E821),IF(C821="TRIM",-MIN(J820,ABS(N(I821))*L820),0))))</f>
        <v/>
      </c>
      <c r="K821" s="25" t="str">
        <f aca="false">IF(A821="","",IF(COUNTIF($A$4:A821,A821)=1,INDEX(Chapters!$G$4:$G$203,MATCH(A821,Chapters!$A$4:$A$203,0))+N(I821),K820+N(I821)))</f>
        <v/>
      </c>
      <c r="L821" s="24" t="n">
        <f aca="false">IF(OR(K821="",K821=0),0,J821/K821)</f>
        <v>0</v>
      </c>
      <c r="M821" s="27"/>
    </row>
    <row r="822" customFormat="false" ht="15" hidden="false" customHeight="true" outlineLevel="0" collapsed="false">
      <c r="A822" s="20"/>
      <c r="B822" s="21"/>
      <c r="C822" s="20"/>
      <c r="D822" s="22"/>
      <c r="E822" s="22"/>
      <c r="F822" s="22"/>
      <c r="G822" s="24" t="str">
        <f aca="false">IF(C822="","",E822-F822)</f>
        <v/>
      </c>
      <c r="H822" s="24" t="str">
        <f aca="false">IF(C822="BUY",-E822,IF(C822="TRIM",G822,""))</f>
        <v/>
      </c>
      <c r="I822" s="25" t="str">
        <f aca="false">IF(C822="BUY",IF(OR(D822="",G822=""),"",G822/D822),IF(C822="TRIM",IF(OR(D822="",E822=""),"",-E822/D822),""))</f>
        <v/>
      </c>
      <c r="J822" s="24" t="str">
        <f aca="false">IF(A822="","",IF(COUNTIF($A$4:A822,A822)=1,INDEX(Chapters!$K$4:$K$203,MATCH(A822,Chapters!$A$4:$A$203,0))+IF(C822="BUY",N(E822),IF(C822="TRIM",-MIN(INDEX(Chapters!$K$4:$K$203,MATCH(A822,Chapters!$A$4:$A$203,0)),ABS(N(I822))*INDEX(Chapters!$H$4:$H$203,MATCH(A822,Chapters!$A$4:$A$203,0))),0)),J821+IF(C822="BUY",N(E822),IF(C822="TRIM",-MIN(J821,ABS(N(I822))*L821),0))))</f>
        <v/>
      </c>
      <c r="K822" s="25" t="str">
        <f aca="false">IF(A822="","",IF(COUNTIF($A$4:A822,A822)=1,INDEX(Chapters!$G$4:$G$203,MATCH(A822,Chapters!$A$4:$A$203,0))+N(I822),K821+N(I822)))</f>
        <v/>
      </c>
      <c r="L822" s="24" t="n">
        <f aca="false">IF(OR(K822="",K822=0),0,J822/K822)</f>
        <v>0</v>
      </c>
      <c r="M822" s="27"/>
    </row>
    <row r="823" customFormat="false" ht="15" hidden="false" customHeight="true" outlineLevel="0" collapsed="false">
      <c r="A823" s="20"/>
      <c r="B823" s="21"/>
      <c r="C823" s="20"/>
      <c r="D823" s="22"/>
      <c r="E823" s="22"/>
      <c r="F823" s="22"/>
      <c r="G823" s="24" t="str">
        <f aca="false">IF(C823="","",E823-F823)</f>
        <v/>
      </c>
      <c r="H823" s="24" t="str">
        <f aca="false">IF(C823="BUY",-E823,IF(C823="TRIM",G823,""))</f>
        <v/>
      </c>
      <c r="I823" s="25" t="str">
        <f aca="false">IF(C823="BUY",IF(OR(D823="",G823=""),"",G823/D823),IF(C823="TRIM",IF(OR(D823="",E823=""),"",-E823/D823),""))</f>
        <v/>
      </c>
      <c r="J823" s="24" t="str">
        <f aca="false">IF(A823="","",IF(COUNTIF($A$4:A823,A823)=1,INDEX(Chapters!$K$4:$K$203,MATCH(A823,Chapters!$A$4:$A$203,0))+IF(C823="BUY",N(E823),IF(C823="TRIM",-MIN(INDEX(Chapters!$K$4:$K$203,MATCH(A823,Chapters!$A$4:$A$203,0)),ABS(N(I823))*INDEX(Chapters!$H$4:$H$203,MATCH(A823,Chapters!$A$4:$A$203,0))),0)),J822+IF(C823="BUY",N(E823),IF(C823="TRIM",-MIN(J822,ABS(N(I823))*L822),0))))</f>
        <v/>
      </c>
      <c r="K823" s="25" t="str">
        <f aca="false">IF(A823="","",IF(COUNTIF($A$4:A823,A823)=1,INDEX(Chapters!$G$4:$G$203,MATCH(A823,Chapters!$A$4:$A$203,0))+N(I823),K822+N(I823)))</f>
        <v/>
      </c>
      <c r="L823" s="24" t="n">
        <f aca="false">IF(OR(K823="",K823=0),0,J823/K823)</f>
        <v>0</v>
      </c>
      <c r="M823" s="27"/>
    </row>
    <row r="824" customFormat="false" ht="15" hidden="false" customHeight="true" outlineLevel="0" collapsed="false">
      <c r="A824" s="20"/>
      <c r="B824" s="21"/>
      <c r="C824" s="20"/>
      <c r="D824" s="22"/>
      <c r="E824" s="22"/>
      <c r="F824" s="22"/>
      <c r="G824" s="24" t="str">
        <f aca="false">IF(C824="","",E824-F824)</f>
        <v/>
      </c>
      <c r="H824" s="24" t="str">
        <f aca="false">IF(C824="BUY",-E824,IF(C824="TRIM",G824,""))</f>
        <v/>
      </c>
      <c r="I824" s="25" t="str">
        <f aca="false">IF(C824="BUY",IF(OR(D824="",G824=""),"",G824/D824),IF(C824="TRIM",IF(OR(D824="",E824=""),"",-E824/D824),""))</f>
        <v/>
      </c>
      <c r="J824" s="24" t="str">
        <f aca="false">IF(A824="","",IF(COUNTIF($A$4:A824,A824)=1,INDEX(Chapters!$K$4:$K$203,MATCH(A824,Chapters!$A$4:$A$203,0))+IF(C824="BUY",N(E824),IF(C824="TRIM",-MIN(INDEX(Chapters!$K$4:$K$203,MATCH(A824,Chapters!$A$4:$A$203,0)),ABS(N(I824))*INDEX(Chapters!$H$4:$H$203,MATCH(A824,Chapters!$A$4:$A$203,0))),0)),J823+IF(C824="BUY",N(E824),IF(C824="TRIM",-MIN(J823,ABS(N(I824))*L823),0))))</f>
        <v/>
      </c>
      <c r="K824" s="25" t="str">
        <f aca="false">IF(A824="","",IF(COUNTIF($A$4:A824,A824)=1,INDEX(Chapters!$G$4:$G$203,MATCH(A824,Chapters!$A$4:$A$203,0))+N(I824),K823+N(I824)))</f>
        <v/>
      </c>
      <c r="L824" s="24" t="n">
        <f aca="false">IF(OR(K824="",K824=0),0,J824/K824)</f>
        <v>0</v>
      </c>
      <c r="M824" s="27"/>
    </row>
    <row r="825" customFormat="false" ht="15" hidden="false" customHeight="true" outlineLevel="0" collapsed="false">
      <c r="A825" s="20"/>
      <c r="B825" s="21"/>
      <c r="C825" s="20"/>
      <c r="D825" s="22"/>
      <c r="E825" s="22"/>
      <c r="F825" s="22"/>
      <c r="G825" s="24" t="str">
        <f aca="false">IF(C825="","",E825-F825)</f>
        <v/>
      </c>
      <c r="H825" s="24" t="str">
        <f aca="false">IF(C825="BUY",-E825,IF(C825="TRIM",G825,""))</f>
        <v/>
      </c>
      <c r="I825" s="25" t="str">
        <f aca="false">IF(C825="BUY",IF(OR(D825="",G825=""),"",G825/D825),IF(C825="TRIM",IF(OR(D825="",E825=""),"",-E825/D825),""))</f>
        <v/>
      </c>
      <c r="J825" s="24" t="str">
        <f aca="false">IF(A825="","",IF(COUNTIF($A$4:A825,A825)=1,INDEX(Chapters!$K$4:$K$203,MATCH(A825,Chapters!$A$4:$A$203,0))+IF(C825="BUY",N(E825),IF(C825="TRIM",-MIN(INDEX(Chapters!$K$4:$K$203,MATCH(A825,Chapters!$A$4:$A$203,0)),ABS(N(I825))*INDEX(Chapters!$H$4:$H$203,MATCH(A825,Chapters!$A$4:$A$203,0))),0)),J824+IF(C825="BUY",N(E825),IF(C825="TRIM",-MIN(J824,ABS(N(I825))*L824),0))))</f>
        <v/>
      </c>
      <c r="K825" s="25" t="str">
        <f aca="false">IF(A825="","",IF(COUNTIF($A$4:A825,A825)=1,INDEX(Chapters!$G$4:$G$203,MATCH(A825,Chapters!$A$4:$A$203,0))+N(I825),K824+N(I825)))</f>
        <v/>
      </c>
      <c r="L825" s="24" t="n">
        <f aca="false">IF(OR(K825="",K825=0),0,J825/K825)</f>
        <v>0</v>
      </c>
      <c r="M825" s="27"/>
    </row>
    <row r="826" customFormat="false" ht="15" hidden="false" customHeight="true" outlineLevel="0" collapsed="false">
      <c r="A826" s="20"/>
      <c r="B826" s="21"/>
      <c r="C826" s="20"/>
      <c r="D826" s="22"/>
      <c r="E826" s="22"/>
      <c r="F826" s="22"/>
      <c r="G826" s="24" t="str">
        <f aca="false">IF(C826="","",E826-F826)</f>
        <v/>
      </c>
      <c r="H826" s="24" t="str">
        <f aca="false">IF(C826="BUY",-E826,IF(C826="TRIM",G826,""))</f>
        <v/>
      </c>
      <c r="I826" s="25" t="str">
        <f aca="false">IF(C826="BUY",IF(OR(D826="",G826=""),"",G826/D826),IF(C826="TRIM",IF(OR(D826="",E826=""),"",-E826/D826),""))</f>
        <v/>
      </c>
      <c r="J826" s="24" t="str">
        <f aca="false">IF(A826="","",IF(COUNTIF($A$4:A826,A826)=1,INDEX(Chapters!$K$4:$K$203,MATCH(A826,Chapters!$A$4:$A$203,0))+IF(C826="BUY",N(E826),IF(C826="TRIM",-MIN(INDEX(Chapters!$K$4:$K$203,MATCH(A826,Chapters!$A$4:$A$203,0)),ABS(N(I826))*INDEX(Chapters!$H$4:$H$203,MATCH(A826,Chapters!$A$4:$A$203,0))),0)),J825+IF(C826="BUY",N(E826),IF(C826="TRIM",-MIN(J825,ABS(N(I826))*L825),0))))</f>
        <v/>
      </c>
      <c r="K826" s="25" t="str">
        <f aca="false">IF(A826="","",IF(COUNTIF($A$4:A826,A826)=1,INDEX(Chapters!$G$4:$G$203,MATCH(A826,Chapters!$A$4:$A$203,0))+N(I826),K825+N(I826)))</f>
        <v/>
      </c>
      <c r="L826" s="24" t="n">
        <f aca="false">IF(OR(K826="",K826=0),0,J826/K826)</f>
        <v>0</v>
      </c>
      <c r="M826" s="27"/>
    </row>
    <row r="827" customFormat="false" ht="15" hidden="false" customHeight="true" outlineLevel="0" collapsed="false">
      <c r="A827" s="20"/>
      <c r="B827" s="21"/>
      <c r="C827" s="20"/>
      <c r="D827" s="22"/>
      <c r="E827" s="22"/>
      <c r="F827" s="22"/>
      <c r="G827" s="24" t="str">
        <f aca="false">IF(C827="","",E827-F827)</f>
        <v/>
      </c>
      <c r="H827" s="24" t="str">
        <f aca="false">IF(C827="BUY",-E827,IF(C827="TRIM",G827,""))</f>
        <v/>
      </c>
      <c r="I827" s="25" t="str">
        <f aca="false">IF(C827="BUY",IF(OR(D827="",G827=""),"",G827/D827),IF(C827="TRIM",IF(OR(D827="",E827=""),"",-E827/D827),""))</f>
        <v/>
      </c>
      <c r="J827" s="24" t="str">
        <f aca="false">IF(A827="","",IF(COUNTIF($A$4:A827,A827)=1,INDEX(Chapters!$K$4:$K$203,MATCH(A827,Chapters!$A$4:$A$203,0))+IF(C827="BUY",N(E827),IF(C827="TRIM",-MIN(INDEX(Chapters!$K$4:$K$203,MATCH(A827,Chapters!$A$4:$A$203,0)),ABS(N(I827))*INDEX(Chapters!$H$4:$H$203,MATCH(A827,Chapters!$A$4:$A$203,0))),0)),J826+IF(C827="BUY",N(E827),IF(C827="TRIM",-MIN(J826,ABS(N(I827))*L826),0))))</f>
        <v/>
      </c>
      <c r="K827" s="25" t="str">
        <f aca="false">IF(A827="","",IF(COUNTIF($A$4:A827,A827)=1,INDEX(Chapters!$G$4:$G$203,MATCH(A827,Chapters!$A$4:$A$203,0))+N(I827),K826+N(I827)))</f>
        <v/>
      </c>
      <c r="L827" s="24" t="n">
        <f aca="false">IF(OR(K827="",K827=0),0,J827/K827)</f>
        <v>0</v>
      </c>
      <c r="M827" s="27"/>
    </row>
    <row r="828" customFormat="false" ht="15" hidden="false" customHeight="true" outlineLevel="0" collapsed="false">
      <c r="A828" s="20"/>
      <c r="B828" s="21"/>
      <c r="C828" s="20"/>
      <c r="D828" s="22"/>
      <c r="E828" s="22"/>
      <c r="F828" s="22"/>
      <c r="G828" s="24" t="str">
        <f aca="false">IF(C828="","",E828-F828)</f>
        <v/>
      </c>
      <c r="H828" s="24" t="str">
        <f aca="false">IF(C828="BUY",-E828,IF(C828="TRIM",G828,""))</f>
        <v/>
      </c>
      <c r="I828" s="25" t="str">
        <f aca="false">IF(C828="BUY",IF(OR(D828="",G828=""),"",G828/D828),IF(C828="TRIM",IF(OR(D828="",E828=""),"",-E828/D828),""))</f>
        <v/>
      </c>
      <c r="J828" s="24" t="str">
        <f aca="false">IF(A828="","",IF(COUNTIF($A$4:A828,A828)=1,INDEX(Chapters!$K$4:$K$203,MATCH(A828,Chapters!$A$4:$A$203,0))+IF(C828="BUY",N(E828),IF(C828="TRIM",-MIN(INDEX(Chapters!$K$4:$K$203,MATCH(A828,Chapters!$A$4:$A$203,0)),ABS(N(I828))*INDEX(Chapters!$H$4:$H$203,MATCH(A828,Chapters!$A$4:$A$203,0))),0)),J827+IF(C828="BUY",N(E828),IF(C828="TRIM",-MIN(J827,ABS(N(I828))*L827),0))))</f>
        <v/>
      </c>
      <c r="K828" s="25" t="str">
        <f aca="false">IF(A828="","",IF(COUNTIF($A$4:A828,A828)=1,INDEX(Chapters!$G$4:$G$203,MATCH(A828,Chapters!$A$4:$A$203,0))+N(I828),K827+N(I828)))</f>
        <v/>
      </c>
      <c r="L828" s="24" t="n">
        <f aca="false">IF(OR(K828="",K828=0),0,J828/K828)</f>
        <v>0</v>
      </c>
      <c r="M828" s="27"/>
    </row>
    <row r="829" customFormat="false" ht="15" hidden="false" customHeight="true" outlineLevel="0" collapsed="false">
      <c r="A829" s="20"/>
      <c r="B829" s="21"/>
      <c r="C829" s="20"/>
      <c r="D829" s="22"/>
      <c r="E829" s="22"/>
      <c r="F829" s="22"/>
      <c r="G829" s="24" t="str">
        <f aca="false">IF(C829="","",E829-F829)</f>
        <v/>
      </c>
      <c r="H829" s="24" t="str">
        <f aca="false">IF(C829="BUY",-E829,IF(C829="TRIM",G829,""))</f>
        <v/>
      </c>
      <c r="I829" s="25" t="str">
        <f aca="false">IF(C829="BUY",IF(OR(D829="",G829=""),"",G829/D829),IF(C829="TRIM",IF(OR(D829="",E829=""),"",-E829/D829),""))</f>
        <v/>
      </c>
      <c r="J829" s="24" t="str">
        <f aca="false">IF(A829="","",IF(COUNTIF($A$4:A829,A829)=1,INDEX(Chapters!$K$4:$K$203,MATCH(A829,Chapters!$A$4:$A$203,0))+IF(C829="BUY",N(E829),IF(C829="TRIM",-MIN(INDEX(Chapters!$K$4:$K$203,MATCH(A829,Chapters!$A$4:$A$203,0)),ABS(N(I829))*INDEX(Chapters!$H$4:$H$203,MATCH(A829,Chapters!$A$4:$A$203,0))),0)),J828+IF(C829="BUY",N(E829),IF(C829="TRIM",-MIN(J828,ABS(N(I829))*L828),0))))</f>
        <v/>
      </c>
      <c r="K829" s="25" t="str">
        <f aca="false">IF(A829="","",IF(COUNTIF($A$4:A829,A829)=1,INDEX(Chapters!$G$4:$G$203,MATCH(A829,Chapters!$A$4:$A$203,0))+N(I829),K828+N(I829)))</f>
        <v/>
      </c>
      <c r="L829" s="24" t="n">
        <f aca="false">IF(OR(K829="",K829=0),0,J829/K829)</f>
        <v>0</v>
      </c>
      <c r="M829" s="27"/>
    </row>
    <row r="830" customFormat="false" ht="15" hidden="false" customHeight="true" outlineLevel="0" collapsed="false">
      <c r="A830" s="20"/>
      <c r="B830" s="21"/>
      <c r="C830" s="20"/>
      <c r="D830" s="22"/>
      <c r="E830" s="22"/>
      <c r="F830" s="22"/>
      <c r="G830" s="24" t="str">
        <f aca="false">IF(C830="","",E830-F830)</f>
        <v/>
      </c>
      <c r="H830" s="24" t="str">
        <f aca="false">IF(C830="BUY",-E830,IF(C830="TRIM",G830,""))</f>
        <v/>
      </c>
      <c r="I830" s="25" t="str">
        <f aca="false">IF(C830="BUY",IF(OR(D830="",G830=""),"",G830/D830),IF(C830="TRIM",IF(OR(D830="",E830=""),"",-E830/D830),""))</f>
        <v/>
      </c>
      <c r="J830" s="24" t="str">
        <f aca="false">IF(A830="","",IF(COUNTIF($A$4:A830,A830)=1,INDEX(Chapters!$K$4:$K$203,MATCH(A830,Chapters!$A$4:$A$203,0))+IF(C830="BUY",N(E830),IF(C830="TRIM",-MIN(INDEX(Chapters!$K$4:$K$203,MATCH(A830,Chapters!$A$4:$A$203,0)),ABS(N(I830))*INDEX(Chapters!$H$4:$H$203,MATCH(A830,Chapters!$A$4:$A$203,0))),0)),J829+IF(C830="BUY",N(E830),IF(C830="TRIM",-MIN(J829,ABS(N(I830))*L829),0))))</f>
        <v/>
      </c>
      <c r="K830" s="25" t="str">
        <f aca="false">IF(A830="","",IF(COUNTIF($A$4:A830,A830)=1,INDEX(Chapters!$G$4:$G$203,MATCH(A830,Chapters!$A$4:$A$203,0))+N(I830),K829+N(I830)))</f>
        <v/>
      </c>
      <c r="L830" s="24" t="n">
        <f aca="false">IF(OR(K830="",K830=0),0,J830/K830)</f>
        <v>0</v>
      </c>
      <c r="M830" s="27"/>
    </row>
    <row r="831" customFormat="false" ht="15" hidden="false" customHeight="true" outlineLevel="0" collapsed="false">
      <c r="A831" s="20"/>
      <c r="B831" s="21"/>
      <c r="C831" s="20"/>
      <c r="D831" s="22"/>
      <c r="E831" s="22"/>
      <c r="F831" s="22"/>
      <c r="G831" s="24" t="str">
        <f aca="false">IF(C831="","",E831-F831)</f>
        <v/>
      </c>
      <c r="H831" s="24" t="str">
        <f aca="false">IF(C831="BUY",-E831,IF(C831="TRIM",G831,""))</f>
        <v/>
      </c>
      <c r="I831" s="25" t="str">
        <f aca="false">IF(C831="BUY",IF(OR(D831="",G831=""),"",G831/D831),IF(C831="TRIM",IF(OR(D831="",E831=""),"",-E831/D831),""))</f>
        <v/>
      </c>
      <c r="J831" s="24" t="str">
        <f aca="false">IF(A831="","",IF(COUNTIF($A$4:A831,A831)=1,INDEX(Chapters!$K$4:$K$203,MATCH(A831,Chapters!$A$4:$A$203,0))+IF(C831="BUY",N(E831),IF(C831="TRIM",-MIN(INDEX(Chapters!$K$4:$K$203,MATCH(A831,Chapters!$A$4:$A$203,0)),ABS(N(I831))*INDEX(Chapters!$H$4:$H$203,MATCH(A831,Chapters!$A$4:$A$203,0))),0)),J830+IF(C831="BUY",N(E831),IF(C831="TRIM",-MIN(J830,ABS(N(I831))*L830),0))))</f>
        <v/>
      </c>
      <c r="K831" s="25" t="str">
        <f aca="false">IF(A831="","",IF(COUNTIF($A$4:A831,A831)=1,INDEX(Chapters!$G$4:$G$203,MATCH(A831,Chapters!$A$4:$A$203,0))+N(I831),K830+N(I831)))</f>
        <v/>
      </c>
      <c r="L831" s="24" t="n">
        <f aca="false">IF(OR(K831="",K831=0),0,J831/K831)</f>
        <v>0</v>
      </c>
      <c r="M831" s="27"/>
    </row>
    <row r="832" customFormat="false" ht="15" hidden="false" customHeight="true" outlineLevel="0" collapsed="false">
      <c r="A832" s="20"/>
      <c r="B832" s="21"/>
      <c r="C832" s="20"/>
      <c r="D832" s="22"/>
      <c r="E832" s="22"/>
      <c r="F832" s="22"/>
      <c r="G832" s="24" t="str">
        <f aca="false">IF(C832="","",E832-F832)</f>
        <v/>
      </c>
      <c r="H832" s="24" t="str">
        <f aca="false">IF(C832="BUY",-E832,IF(C832="TRIM",G832,""))</f>
        <v/>
      </c>
      <c r="I832" s="25" t="str">
        <f aca="false">IF(C832="BUY",IF(OR(D832="",G832=""),"",G832/D832),IF(C832="TRIM",IF(OR(D832="",E832=""),"",-E832/D832),""))</f>
        <v/>
      </c>
      <c r="J832" s="24" t="str">
        <f aca="false">IF(A832="","",IF(COUNTIF($A$4:A832,A832)=1,INDEX(Chapters!$K$4:$K$203,MATCH(A832,Chapters!$A$4:$A$203,0))+IF(C832="BUY",N(E832),IF(C832="TRIM",-MIN(INDEX(Chapters!$K$4:$K$203,MATCH(A832,Chapters!$A$4:$A$203,0)),ABS(N(I832))*INDEX(Chapters!$H$4:$H$203,MATCH(A832,Chapters!$A$4:$A$203,0))),0)),J831+IF(C832="BUY",N(E832),IF(C832="TRIM",-MIN(J831,ABS(N(I832))*L831),0))))</f>
        <v/>
      </c>
      <c r="K832" s="25" t="str">
        <f aca="false">IF(A832="","",IF(COUNTIF($A$4:A832,A832)=1,INDEX(Chapters!$G$4:$G$203,MATCH(A832,Chapters!$A$4:$A$203,0))+N(I832),K831+N(I832)))</f>
        <v/>
      </c>
      <c r="L832" s="24" t="n">
        <f aca="false">IF(OR(K832="",K832=0),0,J832/K832)</f>
        <v>0</v>
      </c>
      <c r="M832" s="27"/>
    </row>
    <row r="833" customFormat="false" ht="15" hidden="false" customHeight="true" outlineLevel="0" collapsed="false">
      <c r="A833" s="20"/>
      <c r="B833" s="21"/>
      <c r="C833" s="20"/>
      <c r="D833" s="22"/>
      <c r="E833" s="22"/>
      <c r="F833" s="22"/>
      <c r="G833" s="24" t="str">
        <f aca="false">IF(C833="","",E833-F833)</f>
        <v/>
      </c>
      <c r="H833" s="24" t="str">
        <f aca="false">IF(C833="BUY",-E833,IF(C833="TRIM",G833,""))</f>
        <v/>
      </c>
      <c r="I833" s="25" t="str">
        <f aca="false">IF(C833="BUY",IF(OR(D833="",G833=""),"",G833/D833),IF(C833="TRIM",IF(OR(D833="",E833=""),"",-E833/D833),""))</f>
        <v/>
      </c>
      <c r="J833" s="24" t="str">
        <f aca="false">IF(A833="","",IF(COUNTIF($A$4:A833,A833)=1,INDEX(Chapters!$K$4:$K$203,MATCH(A833,Chapters!$A$4:$A$203,0))+IF(C833="BUY",N(E833),IF(C833="TRIM",-MIN(INDEX(Chapters!$K$4:$K$203,MATCH(A833,Chapters!$A$4:$A$203,0)),ABS(N(I833))*INDEX(Chapters!$H$4:$H$203,MATCH(A833,Chapters!$A$4:$A$203,0))),0)),J832+IF(C833="BUY",N(E833),IF(C833="TRIM",-MIN(J832,ABS(N(I833))*L832),0))))</f>
        <v/>
      </c>
      <c r="K833" s="25" t="str">
        <f aca="false">IF(A833="","",IF(COUNTIF($A$4:A833,A833)=1,INDEX(Chapters!$G$4:$G$203,MATCH(A833,Chapters!$A$4:$A$203,0))+N(I833),K832+N(I833)))</f>
        <v/>
      </c>
      <c r="L833" s="24" t="n">
        <f aca="false">IF(OR(K833="",K833=0),0,J833/K833)</f>
        <v>0</v>
      </c>
      <c r="M833" s="27"/>
    </row>
    <row r="834" customFormat="false" ht="15" hidden="false" customHeight="true" outlineLevel="0" collapsed="false">
      <c r="A834" s="20"/>
      <c r="B834" s="21"/>
      <c r="C834" s="20"/>
      <c r="D834" s="22"/>
      <c r="E834" s="22"/>
      <c r="F834" s="22"/>
      <c r="G834" s="24" t="str">
        <f aca="false">IF(C834="","",E834-F834)</f>
        <v/>
      </c>
      <c r="H834" s="24" t="str">
        <f aca="false">IF(C834="BUY",-E834,IF(C834="TRIM",G834,""))</f>
        <v/>
      </c>
      <c r="I834" s="25" t="str">
        <f aca="false">IF(C834="BUY",IF(OR(D834="",G834=""),"",G834/D834),IF(C834="TRIM",IF(OR(D834="",E834=""),"",-E834/D834),""))</f>
        <v/>
      </c>
      <c r="J834" s="24" t="str">
        <f aca="false">IF(A834="","",IF(COUNTIF($A$4:A834,A834)=1,INDEX(Chapters!$K$4:$K$203,MATCH(A834,Chapters!$A$4:$A$203,0))+IF(C834="BUY",N(E834),IF(C834="TRIM",-MIN(INDEX(Chapters!$K$4:$K$203,MATCH(A834,Chapters!$A$4:$A$203,0)),ABS(N(I834))*INDEX(Chapters!$H$4:$H$203,MATCH(A834,Chapters!$A$4:$A$203,0))),0)),J833+IF(C834="BUY",N(E834),IF(C834="TRIM",-MIN(J833,ABS(N(I834))*L833),0))))</f>
        <v/>
      </c>
      <c r="K834" s="25" t="str">
        <f aca="false">IF(A834="","",IF(COUNTIF($A$4:A834,A834)=1,INDEX(Chapters!$G$4:$G$203,MATCH(A834,Chapters!$A$4:$A$203,0))+N(I834),K833+N(I834)))</f>
        <v/>
      </c>
      <c r="L834" s="24" t="n">
        <f aca="false">IF(OR(K834="",K834=0),0,J834/K834)</f>
        <v>0</v>
      </c>
      <c r="M834" s="27"/>
    </row>
    <row r="835" customFormat="false" ht="15" hidden="false" customHeight="true" outlineLevel="0" collapsed="false">
      <c r="A835" s="20"/>
      <c r="B835" s="21"/>
      <c r="C835" s="20"/>
      <c r="D835" s="22"/>
      <c r="E835" s="22"/>
      <c r="F835" s="22"/>
      <c r="G835" s="24" t="str">
        <f aca="false">IF(C835="","",E835-F835)</f>
        <v/>
      </c>
      <c r="H835" s="24" t="str">
        <f aca="false">IF(C835="BUY",-E835,IF(C835="TRIM",G835,""))</f>
        <v/>
      </c>
      <c r="I835" s="25" t="str">
        <f aca="false">IF(C835="BUY",IF(OR(D835="",G835=""),"",G835/D835),IF(C835="TRIM",IF(OR(D835="",E835=""),"",-E835/D835),""))</f>
        <v/>
      </c>
      <c r="J835" s="24" t="str">
        <f aca="false">IF(A835="","",IF(COUNTIF($A$4:A835,A835)=1,INDEX(Chapters!$K$4:$K$203,MATCH(A835,Chapters!$A$4:$A$203,0))+IF(C835="BUY",N(E835),IF(C835="TRIM",-MIN(INDEX(Chapters!$K$4:$K$203,MATCH(A835,Chapters!$A$4:$A$203,0)),ABS(N(I835))*INDEX(Chapters!$H$4:$H$203,MATCH(A835,Chapters!$A$4:$A$203,0))),0)),J834+IF(C835="BUY",N(E835),IF(C835="TRIM",-MIN(J834,ABS(N(I835))*L834),0))))</f>
        <v/>
      </c>
      <c r="K835" s="25" t="str">
        <f aca="false">IF(A835="","",IF(COUNTIF($A$4:A835,A835)=1,INDEX(Chapters!$G$4:$G$203,MATCH(A835,Chapters!$A$4:$A$203,0))+N(I835),K834+N(I835)))</f>
        <v/>
      </c>
      <c r="L835" s="24" t="n">
        <f aca="false">IF(OR(K835="",K835=0),0,J835/K835)</f>
        <v>0</v>
      </c>
      <c r="M835" s="27"/>
    </row>
    <row r="836" customFormat="false" ht="15" hidden="false" customHeight="true" outlineLevel="0" collapsed="false">
      <c r="A836" s="20"/>
      <c r="B836" s="21"/>
      <c r="C836" s="20"/>
      <c r="D836" s="22"/>
      <c r="E836" s="22"/>
      <c r="F836" s="22"/>
      <c r="G836" s="24" t="str">
        <f aca="false">IF(C836="","",E836-F836)</f>
        <v/>
      </c>
      <c r="H836" s="24" t="str">
        <f aca="false">IF(C836="BUY",-E836,IF(C836="TRIM",G836,""))</f>
        <v/>
      </c>
      <c r="I836" s="25" t="str">
        <f aca="false">IF(C836="BUY",IF(OR(D836="",G836=""),"",G836/D836),IF(C836="TRIM",IF(OR(D836="",E836=""),"",-E836/D836),""))</f>
        <v/>
      </c>
      <c r="J836" s="24" t="str">
        <f aca="false">IF(A836="","",IF(COUNTIF($A$4:A836,A836)=1,INDEX(Chapters!$K$4:$K$203,MATCH(A836,Chapters!$A$4:$A$203,0))+IF(C836="BUY",N(E836),IF(C836="TRIM",-MIN(INDEX(Chapters!$K$4:$K$203,MATCH(A836,Chapters!$A$4:$A$203,0)),ABS(N(I836))*INDEX(Chapters!$H$4:$H$203,MATCH(A836,Chapters!$A$4:$A$203,0))),0)),J835+IF(C836="BUY",N(E836),IF(C836="TRIM",-MIN(J835,ABS(N(I836))*L835),0))))</f>
        <v/>
      </c>
      <c r="K836" s="25" t="str">
        <f aca="false">IF(A836="","",IF(COUNTIF($A$4:A836,A836)=1,INDEX(Chapters!$G$4:$G$203,MATCH(A836,Chapters!$A$4:$A$203,0))+N(I836),K835+N(I836)))</f>
        <v/>
      </c>
      <c r="L836" s="24" t="n">
        <f aca="false">IF(OR(K836="",K836=0),0,J836/K836)</f>
        <v>0</v>
      </c>
      <c r="M836" s="27"/>
    </row>
    <row r="837" customFormat="false" ht="15" hidden="false" customHeight="true" outlineLevel="0" collapsed="false">
      <c r="A837" s="20"/>
      <c r="B837" s="21"/>
      <c r="C837" s="20"/>
      <c r="D837" s="22"/>
      <c r="E837" s="22"/>
      <c r="F837" s="22"/>
      <c r="G837" s="24" t="str">
        <f aca="false">IF(C837="","",E837-F837)</f>
        <v/>
      </c>
      <c r="H837" s="24" t="str">
        <f aca="false">IF(C837="BUY",-E837,IF(C837="TRIM",G837,""))</f>
        <v/>
      </c>
      <c r="I837" s="25" t="str">
        <f aca="false">IF(C837="BUY",IF(OR(D837="",G837=""),"",G837/D837),IF(C837="TRIM",IF(OR(D837="",E837=""),"",-E837/D837),""))</f>
        <v/>
      </c>
      <c r="J837" s="24" t="str">
        <f aca="false">IF(A837="","",IF(COUNTIF($A$4:A837,A837)=1,INDEX(Chapters!$K$4:$K$203,MATCH(A837,Chapters!$A$4:$A$203,0))+IF(C837="BUY",N(E837),IF(C837="TRIM",-MIN(INDEX(Chapters!$K$4:$K$203,MATCH(A837,Chapters!$A$4:$A$203,0)),ABS(N(I837))*INDEX(Chapters!$H$4:$H$203,MATCH(A837,Chapters!$A$4:$A$203,0))),0)),J836+IF(C837="BUY",N(E837),IF(C837="TRIM",-MIN(J836,ABS(N(I837))*L836),0))))</f>
        <v/>
      </c>
      <c r="K837" s="25" t="str">
        <f aca="false">IF(A837="","",IF(COUNTIF($A$4:A837,A837)=1,INDEX(Chapters!$G$4:$G$203,MATCH(A837,Chapters!$A$4:$A$203,0))+N(I837),K836+N(I837)))</f>
        <v/>
      </c>
      <c r="L837" s="24" t="n">
        <f aca="false">IF(OR(K837="",K837=0),0,J837/K837)</f>
        <v>0</v>
      </c>
      <c r="M837" s="27"/>
    </row>
    <row r="838" customFormat="false" ht="15" hidden="false" customHeight="true" outlineLevel="0" collapsed="false">
      <c r="A838" s="20"/>
      <c r="B838" s="21"/>
      <c r="C838" s="20"/>
      <c r="D838" s="22"/>
      <c r="E838" s="22"/>
      <c r="F838" s="22"/>
      <c r="G838" s="24" t="str">
        <f aca="false">IF(C838="","",E838-F838)</f>
        <v/>
      </c>
      <c r="H838" s="24" t="str">
        <f aca="false">IF(C838="BUY",-E838,IF(C838="TRIM",G838,""))</f>
        <v/>
      </c>
      <c r="I838" s="25" t="str">
        <f aca="false">IF(C838="BUY",IF(OR(D838="",G838=""),"",G838/D838),IF(C838="TRIM",IF(OR(D838="",E838=""),"",-E838/D838),""))</f>
        <v/>
      </c>
      <c r="J838" s="24" t="str">
        <f aca="false">IF(A838="","",IF(COUNTIF($A$4:A838,A838)=1,INDEX(Chapters!$K$4:$K$203,MATCH(A838,Chapters!$A$4:$A$203,0))+IF(C838="BUY",N(E838),IF(C838="TRIM",-MIN(INDEX(Chapters!$K$4:$K$203,MATCH(A838,Chapters!$A$4:$A$203,0)),ABS(N(I838))*INDEX(Chapters!$H$4:$H$203,MATCH(A838,Chapters!$A$4:$A$203,0))),0)),J837+IF(C838="BUY",N(E838),IF(C838="TRIM",-MIN(J837,ABS(N(I838))*L837),0))))</f>
        <v/>
      </c>
      <c r="K838" s="25" t="str">
        <f aca="false">IF(A838="","",IF(COUNTIF($A$4:A838,A838)=1,INDEX(Chapters!$G$4:$G$203,MATCH(A838,Chapters!$A$4:$A$203,0))+N(I838),K837+N(I838)))</f>
        <v/>
      </c>
      <c r="L838" s="24" t="n">
        <f aca="false">IF(OR(K838="",K838=0),0,J838/K838)</f>
        <v>0</v>
      </c>
      <c r="M838" s="27"/>
    </row>
    <row r="839" customFormat="false" ht="15" hidden="false" customHeight="true" outlineLevel="0" collapsed="false">
      <c r="A839" s="20"/>
      <c r="B839" s="21"/>
      <c r="C839" s="20"/>
      <c r="D839" s="22"/>
      <c r="E839" s="22"/>
      <c r="F839" s="22"/>
      <c r="G839" s="24" t="str">
        <f aca="false">IF(C839="","",E839-F839)</f>
        <v/>
      </c>
      <c r="H839" s="24" t="str">
        <f aca="false">IF(C839="BUY",-E839,IF(C839="TRIM",G839,""))</f>
        <v/>
      </c>
      <c r="I839" s="25" t="str">
        <f aca="false">IF(C839="BUY",IF(OR(D839="",G839=""),"",G839/D839),IF(C839="TRIM",IF(OR(D839="",E839=""),"",-E839/D839),""))</f>
        <v/>
      </c>
      <c r="J839" s="24" t="str">
        <f aca="false">IF(A839="","",IF(COUNTIF($A$4:A839,A839)=1,INDEX(Chapters!$K$4:$K$203,MATCH(A839,Chapters!$A$4:$A$203,0))+IF(C839="BUY",N(E839),IF(C839="TRIM",-MIN(INDEX(Chapters!$K$4:$K$203,MATCH(A839,Chapters!$A$4:$A$203,0)),ABS(N(I839))*INDEX(Chapters!$H$4:$H$203,MATCH(A839,Chapters!$A$4:$A$203,0))),0)),J838+IF(C839="BUY",N(E839),IF(C839="TRIM",-MIN(J838,ABS(N(I839))*L838),0))))</f>
        <v/>
      </c>
      <c r="K839" s="25" t="str">
        <f aca="false">IF(A839="","",IF(COUNTIF($A$4:A839,A839)=1,INDEX(Chapters!$G$4:$G$203,MATCH(A839,Chapters!$A$4:$A$203,0))+N(I839),K838+N(I839)))</f>
        <v/>
      </c>
      <c r="L839" s="24" t="n">
        <f aca="false">IF(OR(K839="",K839=0),0,J839/K839)</f>
        <v>0</v>
      </c>
      <c r="M839" s="27"/>
    </row>
    <row r="840" customFormat="false" ht="15" hidden="false" customHeight="true" outlineLevel="0" collapsed="false">
      <c r="A840" s="20"/>
      <c r="B840" s="21"/>
      <c r="C840" s="20"/>
      <c r="D840" s="22"/>
      <c r="E840" s="22"/>
      <c r="F840" s="22"/>
      <c r="G840" s="24" t="str">
        <f aca="false">IF(C840="","",E840-F840)</f>
        <v/>
      </c>
      <c r="H840" s="24" t="str">
        <f aca="false">IF(C840="BUY",-E840,IF(C840="TRIM",G840,""))</f>
        <v/>
      </c>
      <c r="I840" s="25" t="str">
        <f aca="false">IF(C840="BUY",IF(OR(D840="",G840=""),"",G840/D840),IF(C840="TRIM",IF(OR(D840="",E840=""),"",-E840/D840),""))</f>
        <v/>
      </c>
      <c r="J840" s="24" t="str">
        <f aca="false">IF(A840="","",IF(COUNTIF($A$4:A840,A840)=1,INDEX(Chapters!$K$4:$K$203,MATCH(A840,Chapters!$A$4:$A$203,0))+IF(C840="BUY",N(E840),IF(C840="TRIM",-MIN(INDEX(Chapters!$K$4:$K$203,MATCH(A840,Chapters!$A$4:$A$203,0)),ABS(N(I840))*INDEX(Chapters!$H$4:$H$203,MATCH(A840,Chapters!$A$4:$A$203,0))),0)),J839+IF(C840="BUY",N(E840),IF(C840="TRIM",-MIN(J839,ABS(N(I840))*L839),0))))</f>
        <v/>
      </c>
      <c r="K840" s="25" t="str">
        <f aca="false">IF(A840="","",IF(COUNTIF($A$4:A840,A840)=1,INDEX(Chapters!$G$4:$G$203,MATCH(A840,Chapters!$A$4:$A$203,0))+N(I840),K839+N(I840)))</f>
        <v/>
      </c>
      <c r="L840" s="24" t="n">
        <f aca="false">IF(OR(K840="",K840=0),0,J840/K840)</f>
        <v>0</v>
      </c>
      <c r="M840" s="27"/>
    </row>
    <row r="841" customFormat="false" ht="15" hidden="false" customHeight="true" outlineLevel="0" collapsed="false">
      <c r="A841" s="20"/>
      <c r="B841" s="21"/>
      <c r="C841" s="20"/>
      <c r="D841" s="22"/>
      <c r="E841" s="22"/>
      <c r="F841" s="22"/>
      <c r="G841" s="24" t="str">
        <f aca="false">IF(C841="","",E841-F841)</f>
        <v/>
      </c>
      <c r="H841" s="24" t="str">
        <f aca="false">IF(C841="BUY",-E841,IF(C841="TRIM",G841,""))</f>
        <v/>
      </c>
      <c r="I841" s="25" t="str">
        <f aca="false">IF(C841="BUY",IF(OR(D841="",G841=""),"",G841/D841),IF(C841="TRIM",IF(OR(D841="",E841=""),"",-E841/D841),""))</f>
        <v/>
      </c>
      <c r="J841" s="24" t="str">
        <f aca="false">IF(A841="","",IF(COUNTIF($A$4:A841,A841)=1,INDEX(Chapters!$K$4:$K$203,MATCH(A841,Chapters!$A$4:$A$203,0))+IF(C841="BUY",N(E841),IF(C841="TRIM",-MIN(INDEX(Chapters!$K$4:$K$203,MATCH(A841,Chapters!$A$4:$A$203,0)),ABS(N(I841))*INDEX(Chapters!$H$4:$H$203,MATCH(A841,Chapters!$A$4:$A$203,0))),0)),J840+IF(C841="BUY",N(E841),IF(C841="TRIM",-MIN(J840,ABS(N(I841))*L840),0))))</f>
        <v/>
      </c>
      <c r="K841" s="25" t="str">
        <f aca="false">IF(A841="","",IF(COUNTIF($A$4:A841,A841)=1,INDEX(Chapters!$G$4:$G$203,MATCH(A841,Chapters!$A$4:$A$203,0))+N(I841),K840+N(I841)))</f>
        <v/>
      </c>
      <c r="L841" s="24" t="n">
        <f aca="false">IF(OR(K841="",K841=0),0,J841/K841)</f>
        <v>0</v>
      </c>
      <c r="M841" s="27"/>
    </row>
    <row r="842" customFormat="false" ht="15" hidden="false" customHeight="true" outlineLevel="0" collapsed="false">
      <c r="A842" s="20"/>
      <c r="B842" s="21"/>
      <c r="C842" s="20"/>
      <c r="D842" s="22"/>
      <c r="E842" s="22"/>
      <c r="F842" s="22"/>
      <c r="G842" s="24" t="str">
        <f aca="false">IF(C842="","",E842-F842)</f>
        <v/>
      </c>
      <c r="H842" s="24" t="str">
        <f aca="false">IF(C842="BUY",-E842,IF(C842="TRIM",G842,""))</f>
        <v/>
      </c>
      <c r="I842" s="25" t="str">
        <f aca="false">IF(C842="BUY",IF(OR(D842="",G842=""),"",G842/D842),IF(C842="TRIM",IF(OR(D842="",E842=""),"",-E842/D842),""))</f>
        <v/>
      </c>
      <c r="J842" s="24" t="str">
        <f aca="false">IF(A842="","",IF(COUNTIF($A$4:A842,A842)=1,INDEX(Chapters!$K$4:$K$203,MATCH(A842,Chapters!$A$4:$A$203,0))+IF(C842="BUY",N(E842),IF(C842="TRIM",-MIN(INDEX(Chapters!$K$4:$K$203,MATCH(A842,Chapters!$A$4:$A$203,0)),ABS(N(I842))*INDEX(Chapters!$H$4:$H$203,MATCH(A842,Chapters!$A$4:$A$203,0))),0)),J841+IF(C842="BUY",N(E842),IF(C842="TRIM",-MIN(J841,ABS(N(I842))*L841),0))))</f>
        <v/>
      </c>
      <c r="K842" s="25" t="str">
        <f aca="false">IF(A842="","",IF(COUNTIF($A$4:A842,A842)=1,INDEX(Chapters!$G$4:$G$203,MATCH(A842,Chapters!$A$4:$A$203,0))+N(I842),K841+N(I842)))</f>
        <v/>
      </c>
      <c r="L842" s="24" t="n">
        <f aca="false">IF(OR(K842="",K842=0),0,J842/K842)</f>
        <v>0</v>
      </c>
      <c r="M842" s="27"/>
    </row>
    <row r="843" customFormat="false" ht="15" hidden="false" customHeight="true" outlineLevel="0" collapsed="false">
      <c r="A843" s="20"/>
      <c r="B843" s="21"/>
      <c r="C843" s="20"/>
      <c r="D843" s="22"/>
      <c r="E843" s="22"/>
      <c r="F843" s="22"/>
      <c r="G843" s="24" t="str">
        <f aca="false">IF(C843="","",E843-F843)</f>
        <v/>
      </c>
      <c r="H843" s="24" t="str">
        <f aca="false">IF(C843="BUY",-E843,IF(C843="TRIM",G843,""))</f>
        <v/>
      </c>
      <c r="I843" s="25" t="str">
        <f aca="false">IF(C843="BUY",IF(OR(D843="",G843=""),"",G843/D843),IF(C843="TRIM",IF(OR(D843="",E843=""),"",-E843/D843),""))</f>
        <v/>
      </c>
      <c r="J843" s="24" t="str">
        <f aca="false">IF(A843="","",IF(COUNTIF($A$4:A843,A843)=1,INDEX(Chapters!$K$4:$K$203,MATCH(A843,Chapters!$A$4:$A$203,0))+IF(C843="BUY",N(E843),IF(C843="TRIM",-MIN(INDEX(Chapters!$K$4:$K$203,MATCH(A843,Chapters!$A$4:$A$203,0)),ABS(N(I843))*INDEX(Chapters!$H$4:$H$203,MATCH(A843,Chapters!$A$4:$A$203,0))),0)),J842+IF(C843="BUY",N(E843),IF(C843="TRIM",-MIN(J842,ABS(N(I843))*L842),0))))</f>
        <v/>
      </c>
      <c r="K843" s="25" t="str">
        <f aca="false">IF(A843="","",IF(COUNTIF($A$4:A843,A843)=1,INDEX(Chapters!$G$4:$G$203,MATCH(A843,Chapters!$A$4:$A$203,0))+N(I843),K842+N(I843)))</f>
        <v/>
      </c>
      <c r="L843" s="24" t="n">
        <f aca="false">IF(OR(K843="",K843=0),0,J843/K843)</f>
        <v>0</v>
      </c>
      <c r="M843" s="27"/>
    </row>
    <row r="844" customFormat="false" ht="15" hidden="false" customHeight="true" outlineLevel="0" collapsed="false">
      <c r="A844" s="20"/>
      <c r="B844" s="21"/>
      <c r="C844" s="20"/>
      <c r="D844" s="22"/>
      <c r="E844" s="22"/>
      <c r="F844" s="22"/>
      <c r="G844" s="24" t="str">
        <f aca="false">IF(C844="","",E844-F844)</f>
        <v/>
      </c>
      <c r="H844" s="24" t="str">
        <f aca="false">IF(C844="BUY",-E844,IF(C844="TRIM",G844,""))</f>
        <v/>
      </c>
      <c r="I844" s="25" t="str">
        <f aca="false">IF(C844="BUY",IF(OR(D844="",G844=""),"",G844/D844),IF(C844="TRIM",IF(OR(D844="",E844=""),"",-E844/D844),""))</f>
        <v/>
      </c>
      <c r="J844" s="24" t="str">
        <f aca="false">IF(A844="","",IF(COUNTIF($A$4:A844,A844)=1,INDEX(Chapters!$K$4:$K$203,MATCH(A844,Chapters!$A$4:$A$203,0))+IF(C844="BUY",N(E844),IF(C844="TRIM",-MIN(INDEX(Chapters!$K$4:$K$203,MATCH(A844,Chapters!$A$4:$A$203,0)),ABS(N(I844))*INDEX(Chapters!$H$4:$H$203,MATCH(A844,Chapters!$A$4:$A$203,0))),0)),J843+IF(C844="BUY",N(E844),IF(C844="TRIM",-MIN(J843,ABS(N(I844))*L843),0))))</f>
        <v/>
      </c>
      <c r="K844" s="25" t="str">
        <f aca="false">IF(A844="","",IF(COUNTIF($A$4:A844,A844)=1,INDEX(Chapters!$G$4:$G$203,MATCH(A844,Chapters!$A$4:$A$203,0))+N(I844),K843+N(I844)))</f>
        <v/>
      </c>
      <c r="L844" s="24" t="n">
        <f aca="false">IF(OR(K844="",K844=0),0,J844/K844)</f>
        <v>0</v>
      </c>
      <c r="M844" s="27"/>
    </row>
    <row r="845" customFormat="false" ht="15" hidden="false" customHeight="true" outlineLevel="0" collapsed="false">
      <c r="A845" s="20"/>
      <c r="B845" s="21"/>
      <c r="C845" s="20"/>
      <c r="D845" s="22"/>
      <c r="E845" s="22"/>
      <c r="F845" s="22"/>
      <c r="G845" s="24" t="str">
        <f aca="false">IF(C845="","",E845-F845)</f>
        <v/>
      </c>
      <c r="H845" s="24" t="str">
        <f aca="false">IF(C845="BUY",-E845,IF(C845="TRIM",G845,""))</f>
        <v/>
      </c>
      <c r="I845" s="25" t="str">
        <f aca="false">IF(C845="BUY",IF(OR(D845="",G845=""),"",G845/D845),IF(C845="TRIM",IF(OR(D845="",E845=""),"",-E845/D845),""))</f>
        <v/>
      </c>
      <c r="J845" s="24" t="str">
        <f aca="false">IF(A845="","",IF(COUNTIF($A$4:A845,A845)=1,INDEX(Chapters!$K$4:$K$203,MATCH(A845,Chapters!$A$4:$A$203,0))+IF(C845="BUY",N(E845),IF(C845="TRIM",-MIN(INDEX(Chapters!$K$4:$K$203,MATCH(A845,Chapters!$A$4:$A$203,0)),ABS(N(I845))*INDEX(Chapters!$H$4:$H$203,MATCH(A845,Chapters!$A$4:$A$203,0))),0)),J844+IF(C845="BUY",N(E845),IF(C845="TRIM",-MIN(J844,ABS(N(I845))*L844),0))))</f>
        <v/>
      </c>
      <c r="K845" s="25" t="str">
        <f aca="false">IF(A845="","",IF(COUNTIF($A$4:A845,A845)=1,INDEX(Chapters!$G$4:$G$203,MATCH(A845,Chapters!$A$4:$A$203,0))+N(I845),K844+N(I845)))</f>
        <v/>
      </c>
      <c r="L845" s="24" t="n">
        <f aca="false">IF(OR(K845="",K845=0),0,J845/K845)</f>
        <v>0</v>
      </c>
      <c r="M845" s="27"/>
    </row>
    <row r="846" customFormat="false" ht="15" hidden="false" customHeight="true" outlineLevel="0" collapsed="false">
      <c r="A846" s="20"/>
      <c r="B846" s="21"/>
      <c r="C846" s="20"/>
      <c r="D846" s="22"/>
      <c r="E846" s="22"/>
      <c r="F846" s="22"/>
      <c r="G846" s="24" t="str">
        <f aca="false">IF(C846="","",E846-F846)</f>
        <v/>
      </c>
      <c r="H846" s="24" t="str">
        <f aca="false">IF(C846="BUY",-E846,IF(C846="TRIM",G846,""))</f>
        <v/>
      </c>
      <c r="I846" s="25" t="str">
        <f aca="false">IF(C846="BUY",IF(OR(D846="",G846=""),"",G846/D846),IF(C846="TRIM",IF(OR(D846="",E846=""),"",-E846/D846),""))</f>
        <v/>
      </c>
      <c r="J846" s="24" t="str">
        <f aca="false">IF(A846="","",IF(COUNTIF($A$4:A846,A846)=1,INDEX(Chapters!$K$4:$K$203,MATCH(A846,Chapters!$A$4:$A$203,0))+IF(C846="BUY",N(E846),IF(C846="TRIM",-MIN(INDEX(Chapters!$K$4:$K$203,MATCH(A846,Chapters!$A$4:$A$203,0)),ABS(N(I846))*INDEX(Chapters!$H$4:$H$203,MATCH(A846,Chapters!$A$4:$A$203,0))),0)),J845+IF(C846="BUY",N(E846),IF(C846="TRIM",-MIN(J845,ABS(N(I846))*L845),0))))</f>
        <v/>
      </c>
      <c r="K846" s="25" t="str">
        <f aca="false">IF(A846="","",IF(COUNTIF($A$4:A846,A846)=1,INDEX(Chapters!$G$4:$G$203,MATCH(A846,Chapters!$A$4:$A$203,0))+N(I846),K845+N(I846)))</f>
        <v/>
      </c>
      <c r="L846" s="24" t="n">
        <f aca="false">IF(OR(K846="",K846=0),0,J846/K846)</f>
        <v>0</v>
      </c>
      <c r="M846" s="27"/>
    </row>
    <row r="847" customFormat="false" ht="15" hidden="false" customHeight="true" outlineLevel="0" collapsed="false">
      <c r="A847" s="20"/>
      <c r="B847" s="21"/>
      <c r="C847" s="20"/>
      <c r="D847" s="22"/>
      <c r="E847" s="22"/>
      <c r="F847" s="22"/>
      <c r="G847" s="24" t="str">
        <f aca="false">IF(C847="","",E847-F847)</f>
        <v/>
      </c>
      <c r="H847" s="24" t="str">
        <f aca="false">IF(C847="BUY",-E847,IF(C847="TRIM",G847,""))</f>
        <v/>
      </c>
      <c r="I847" s="25" t="str">
        <f aca="false">IF(C847="BUY",IF(OR(D847="",G847=""),"",G847/D847),IF(C847="TRIM",IF(OR(D847="",E847=""),"",-E847/D847),""))</f>
        <v/>
      </c>
      <c r="J847" s="24" t="str">
        <f aca="false">IF(A847="","",IF(COUNTIF($A$4:A847,A847)=1,INDEX(Chapters!$K$4:$K$203,MATCH(A847,Chapters!$A$4:$A$203,0))+IF(C847="BUY",N(E847),IF(C847="TRIM",-MIN(INDEX(Chapters!$K$4:$K$203,MATCH(A847,Chapters!$A$4:$A$203,0)),ABS(N(I847))*INDEX(Chapters!$H$4:$H$203,MATCH(A847,Chapters!$A$4:$A$203,0))),0)),J846+IF(C847="BUY",N(E847),IF(C847="TRIM",-MIN(J846,ABS(N(I847))*L846),0))))</f>
        <v/>
      </c>
      <c r="K847" s="25" t="str">
        <f aca="false">IF(A847="","",IF(COUNTIF($A$4:A847,A847)=1,INDEX(Chapters!$G$4:$G$203,MATCH(A847,Chapters!$A$4:$A$203,0))+N(I847),K846+N(I847)))</f>
        <v/>
      </c>
      <c r="L847" s="24" t="n">
        <f aca="false">IF(OR(K847="",K847=0),0,J847/K847)</f>
        <v>0</v>
      </c>
      <c r="M847" s="27"/>
    </row>
    <row r="848" customFormat="false" ht="15" hidden="false" customHeight="true" outlineLevel="0" collapsed="false">
      <c r="A848" s="20"/>
      <c r="B848" s="21"/>
      <c r="C848" s="20"/>
      <c r="D848" s="22"/>
      <c r="E848" s="22"/>
      <c r="F848" s="22"/>
      <c r="G848" s="24" t="str">
        <f aca="false">IF(C848="","",E848-F848)</f>
        <v/>
      </c>
      <c r="H848" s="24" t="str">
        <f aca="false">IF(C848="BUY",-E848,IF(C848="TRIM",G848,""))</f>
        <v/>
      </c>
      <c r="I848" s="25" t="str">
        <f aca="false">IF(C848="BUY",IF(OR(D848="",G848=""),"",G848/D848),IF(C848="TRIM",IF(OR(D848="",E848=""),"",-E848/D848),""))</f>
        <v/>
      </c>
      <c r="J848" s="24" t="str">
        <f aca="false">IF(A848="","",IF(COUNTIF($A$4:A848,A848)=1,INDEX(Chapters!$K$4:$K$203,MATCH(A848,Chapters!$A$4:$A$203,0))+IF(C848="BUY",N(E848),IF(C848="TRIM",-MIN(INDEX(Chapters!$K$4:$K$203,MATCH(A848,Chapters!$A$4:$A$203,0)),ABS(N(I848))*INDEX(Chapters!$H$4:$H$203,MATCH(A848,Chapters!$A$4:$A$203,0))),0)),J847+IF(C848="BUY",N(E848),IF(C848="TRIM",-MIN(J847,ABS(N(I848))*L847),0))))</f>
        <v/>
      </c>
      <c r="K848" s="25" t="str">
        <f aca="false">IF(A848="","",IF(COUNTIF($A$4:A848,A848)=1,INDEX(Chapters!$G$4:$G$203,MATCH(A848,Chapters!$A$4:$A$203,0))+N(I848),K847+N(I848)))</f>
        <v/>
      </c>
      <c r="L848" s="24" t="n">
        <f aca="false">IF(OR(K848="",K848=0),0,J848/K848)</f>
        <v>0</v>
      </c>
      <c r="M848" s="27"/>
    </row>
    <row r="849" customFormat="false" ht="15" hidden="false" customHeight="true" outlineLevel="0" collapsed="false">
      <c r="A849" s="20"/>
      <c r="B849" s="21"/>
      <c r="C849" s="20"/>
      <c r="D849" s="22"/>
      <c r="E849" s="22"/>
      <c r="F849" s="22"/>
      <c r="G849" s="24" t="str">
        <f aca="false">IF(C849="","",E849-F849)</f>
        <v/>
      </c>
      <c r="H849" s="24" t="str">
        <f aca="false">IF(C849="BUY",-E849,IF(C849="TRIM",G849,""))</f>
        <v/>
      </c>
      <c r="I849" s="25" t="str">
        <f aca="false">IF(C849="BUY",IF(OR(D849="",G849=""),"",G849/D849),IF(C849="TRIM",IF(OR(D849="",E849=""),"",-E849/D849),""))</f>
        <v/>
      </c>
      <c r="J849" s="24" t="str">
        <f aca="false">IF(A849="","",IF(COUNTIF($A$4:A849,A849)=1,INDEX(Chapters!$K$4:$K$203,MATCH(A849,Chapters!$A$4:$A$203,0))+IF(C849="BUY",N(E849),IF(C849="TRIM",-MIN(INDEX(Chapters!$K$4:$K$203,MATCH(A849,Chapters!$A$4:$A$203,0)),ABS(N(I849))*INDEX(Chapters!$H$4:$H$203,MATCH(A849,Chapters!$A$4:$A$203,0))),0)),J848+IF(C849="BUY",N(E849),IF(C849="TRIM",-MIN(J848,ABS(N(I849))*L848),0))))</f>
        <v/>
      </c>
      <c r="K849" s="25" t="str">
        <f aca="false">IF(A849="","",IF(COUNTIF($A$4:A849,A849)=1,INDEX(Chapters!$G$4:$G$203,MATCH(A849,Chapters!$A$4:$A$203,0))+N(I849),K848+N(I849)))</f>
        <v/>
      </c>
      <c r="L849" s="24" t="n">
        <f aca="false">IF(OR(K849="",K849=0),0,J849/K849)</f>
        <v>0</v>
      </c>
      <c r="M849" s="27"/>
    </row>
    <row r="850" customFormat="false" ht="15" hidden="false" customHeight="true" outlineLevel="0" collapsed="false">
      <c r="A850" s="20"/>
      <c r="B850" s="21"/>
      <c r="C850" s="20"/>
      <c r="D850" s="22"/>
      <c r="E850" s="22"/>
      <c r="F850" s="22"/>
      <c r="G850" s="24" t="str">
        <f aca="false">IF(C850="","",E850-F850)</f>
        <v/>
      </c>
      <c r="H850" s="24" t="str">
        <f aca="false">IF(C850="BUY",-E850,IF(C850="TRIM",G850,""))</f>
        <v/>
      </c>
      <c r="I850" s="25" t="str">
        <f aca="false">IF(C850="BUY",IF(OR(D850="",G850=""),"",G850/D850),IF(C850="TRIM",IF(OR(D850="",E850=""),"",-E850/D850),""))</f>
        <v/>
      </c>
      <c r="J850" s="24" t="str">
        <f aca="false">IF(A850="","",IF(COUNTIF($A$4:A850,A850)=1,INDEX(Chapters!$K$4:$K$203,MATCH(A850,Chapters!$A$4:$A$203,0))+IF(C850="BUY",N(E850),IF(C850="TRIM",-MIN(INDEX(Chapters!$K$4:$K$203,MATCH(A850,Chapters!$A$4:$A$203,0)),ABS(N(I850))*INDEX(Chapters!$H$4:$H$203,MATCH(A850,Chapters!$A$4:$A$203,0))),0)),J849+IF(C850="BUY",N(E850),IF(C850="TRIM",-MIN(J849,ABS(N(I850))*L849),0))))</f>
        <v/>
      </c>
      <c r="K850" s="25" t="str">
        <f aca="false">IF(A850="","",IF(COUNTIF($A$4:A850,A850)=1,INDEX(Chapters!$G$4:$G$203,MATCH(A850,Chapters!$A$4:$A$203,0))+N(I850),K849+N(I850)))</f>
        <v/>
      </c>
      <c r="L850" s="24" t="n">
        <f aca="false">IF(OR(K850="",K850=0),0,J850/K850)</f>
        <v>0</v>
      </c>
      <c r="M850" s="27"/>
    </row>
    <row r="851" customFormat="false" ht="15" hidden="false" customHeight="true" outlineLevel="0" collapsed="false">
      <c r="A851" s="20"/>
      <c r="B851" s="21"/>
      <c r="C851" s="20"/>
      <c r="D851" s="22"/>
      <c r="E851" s="22"/>
      <c r="F851" s="22"/>
      <c r="G851" s="24" t="str">
        <f aca="false">IF(C851="","",E851-F851)</f>
        <v/>
      </c>
      <c r="H851" s="24" t="str">
        <f aca="false">IF(C851="BUY",-E851,IF(C851="TRIM",G851,""))</f>
        <v/>
      </c>
      <c r="I851" s="25" t="str">
        <f aca="false">IF(C851="BUY",IF(OR(D851="",G851=""),"",G851/D851),IF(C851="TRIM",IF(OR(D851="",E851=""),"",-E851/D851),""))</f>
        <v/>
      </c>
      <c r="J851" s="24" t="str">
        <f aca="false">IF(A851="","",IF(COUNTIF($A$4:A851,A851)=1,INDEX(Chapters!$K$4:$K$203,MATCH(A851,Chapters!$A$4:$A$203,0))+IF(C851="BUY",N(E851),IF(C851="TRIM",-MIN(INDEX(Chapters!$K$4:$K$203,MATCH(A851,Chapters!$A$4:$A$203,0)),ABS(N(I851))*INDEX(Chapters!$H$4:$H$203,MATCH(A851,Chapters!$A$4:$A$203,0))),0)),J850+IF(C851="BUY",N(E851),IF(C851="TRIM",-MIN(J850,ABS(N(I851))*L850),0))))</f>
        <v/>
      </c>
      <c r="K851" s="25" t="str">
        <f aca="false">IF(A851="","",IF(COUNTIF($A$4:A851,A851)=1,INDEX(Chapters!$G$4:$G$203,MATCH(A851,Chapters!$A$4:$A$203,0))+N(I851),K850+N(I851)))</f>
        <v/>
      </c>
      <c r="L851" s="24" t="n">
        <f aca="false">IF(OR(K851="",K851=0),0,J851/K851)</f>
        <v>0</v>
      </c>
      <c r="M851" s="27"/>
    </row>
    <row r="852" customFormat="false" ht="15" hidden="false" customHeight="true" outlineLevel="0" collapsed="false">
      <c r="A852" s="20"/>
      <c r="B852" s="21"/>
      <c r="C852" s="20"/>
      <c r="D852" s="22"/>
      <c r="E852" s="22"/>
      <c r="F852" s="22"/>
      <c r="G852" s="24" t="str">
        <f aca="false">IF(C852="","",E852-F852)</f>
        <v/>
      </c>
      <c r="H852" s="24" t="str">
        <f aca="false">IF(C852="BUY",-E852,IF(C852="TRIM",G852,""))</f>
        <v/>
      </c>
      <c r="I852" s="25" t="str">
        <f aca="false">IF(C852="BUY",IF(OR(D852="",G852=""),"",G852/D852),IF(C852="TRIM",IF(OR(D852="",E852=""),"",-E852/D852),""))</f>
        <v/>
      </c>
      <c r="J852" s="24" t="str">
        <f aca="false">IF(A852="","",IF(COUNTIF($A$4:A852,A852)=1,INDEX(Chapters!$K$4:$K$203,MATCH(A852,Chapters!$A$4:$A$203,0))+IF(C852="BUY",N(E852),IF(C852="TRIM",-MIN(INDEX(Chapters!$K$4:$K$203,MATCH(A852,Chapters!$A$4:$A$203,0)),ABS(N(I852))*INDEX(Chapters!$H$4:$H$203,MATCH(A852,Chapters!$A$4:$A$203,0))),0)),J851+IF(C852="BUY",N(E852),IF(C852="TRIM",-MIN(J851,ABS(N(I852))*L851),0))))</f>
        <v/>
      </c>
      <c r="K852" s="25" t="str">
        <f aca="false">IF(A852="","",IF(COUNTIF($A$4:A852,A852)=1,INDEX(Chapters!$G$4:$G$203,MATCH(A852,Chapters!$A$4:$A$203,0))+N(I852),K851+N(I852)))</f>
        <v/>
      </c>
      <c r="L852" s="24" t="n">
        <f aca="false">IF(OR(K852="",K852=0),0,J852/K852)</f>
        <v>0</v>
      </c>
      <c r="M852" s="27"/>
    </row>
    <row r="853" customFormat="false" ht="15" hidden="false" customHeight="true" outlineLevel="0" collapsed="false">
      <c r="A853" s="20"/>
      <c r="B853" s="21"/>
      <c r="C853" s="20"/>
      <c r="D853" s="22"/>
      <c r="E853" s="22"/>
      <c r="F853" s="22"/>
      <c r="G853" s="24" t="str">
        <f aca="false">IF(C853="","",E853-F853)</f>
        <v/>
      </c>
      <c r="H853" s="24" t="str">
        <f aca="false">IF(C853="BUY",-E853,IF(C853="TRIM",G853,""))</f>
        <v/>
      </c>
      <c r="I853" s="25" t="str">
        <f aca="false">IF(C853="BUY",IF(OR(D853="",G853=""),"",G853/D853),IF(C853="TRIM",IF(OR(D853="",E853=""),"",-E853/D853),""))</f>
        <v/>
      </c>
      <c r="J853" s="24" t="str">
        <f aca="false">IF(A853="","",IF(COUNTIF($A$4:A853,A853)=1,INDEX(Chapters!$K$4:$K$203,MATCH(A853,Chapters!$A$4:$A$203,0))+IF(C853="BUY",N(E853),IF(C853="TRIM",-MIN(INDEX(Chapters!$K$4:$K$203,MATCH(A853,Chapters!$A$4:$A$203,0)),ABS(N(I853))*INDEX(Chapters!$H$4:$H$203,MATCH(A853,Chapters!$A$4:$A$203,0))),0)),J852+IF(C853="BUY",N(E853),IF(C853="TRIM",-MIN(J852,ABS(N(I853))*L852),0))))</f>
        <v/>
      </c>
      <c r="K853" s="25" t="str">
        <f aca="false">IF(A853="","",IF(COUNTIF($A$4:A853,A853)=1,INDEX(Chapters!$G$4:$G$203,MATCH(A853,Chapters!$A$4:$A$203,0))+N(I853),K852+N(I853)))</f>
        <v/>
      </c>
      <c r="L853" s="24" t="n">
        <f aca="false">IF(OR(K853="",K853=0),0,J853/K853)</f>
        <v>0</v>
      </c>
      <c r="M853" s="27"/>
    </row>
    <row r="854" customFormat="false" ht="15" hidden="false" customHeight="true" outlineLevel="0" collapsed="false">
      <c r="A854" s="20"/>
      <c r="B854" s="21"/>
      <c r="C854" s="20"/>
      <c r="D854" s="22"/>
      <c r="E854" s="22"/>
      <c r="F854" s="22"/>
      <c r="G854" s="24" t="str">
        <f aca="false">IF(C854="","",E854-F854)</f>
        <v/>
      </c>
      <c r="H854" s="24" t="str">
        <f aca="false">IF(C854="BUY",-E854,IF(C854="TRIM",G854,""))</f>
        <v/>
      </c>
      <c r="I854" s="25" t="str">
        <f aca="false">IF(C854="BUY",IF(OR(D854="",G854=""),"",G854/D854),IF(C854="TRIM",IF(OR(D854="",E854=""),"",-E854/D854),""))</f>
        <v/>
      </c>
      <c r="J854" s="24" t="str">
        <f aca="false">IF(A854="","",IF(COUNTIF($A$4:A854,A854)=1,INDEX(Chapters!$K$4:$K$203,MATCH(A854,Chapters!$A$4:$A$203,0))+IF(C854="BUY",N(E854),IF(C854="TRIM",-MIN(INDEX(Chapters!$K$4:$K$203,MATCH(A854,Chapters!$A$4:$A$203,0)),ABS(N(I854))*INDEX(Chapters!$H$4:$H$203,MATCH(A854,Chapters!$A$4:$A$203,0))),0)),J853+IF(C854="BUY",N(E854),IF(C854="TRIM",-MIN(J853,ABS(N(I854))*L853),0))))</f>
        <v/>
      </c>
      <c r="K854" s="25" t="str">
        <f aca="false">IF(A854="","",IF(COUNTIF($A$4:A854,A854)=1,INDEX(Chapters!$G$4:$G$203,MATCH(A854,Chapters!$A$4:$A$203,0))+N(I854),K853+N(I854)))</f>
        <v/>
      </c>
      <c r="L854" s="24" t="n">
        <f aca="false">IF(OR(K854="",K854=0),0,J854/K854)</f>
        <v>0</v>
      </c>
      <c r="M854" s="27"/>
    </row>
    <row r="855" customFormat="false" ht="15" hidden="false" customHeight="true" outlineLevel="0" collapsed="false">
      <c r="A855" s="20"/>
      <c r="B855" s="21"/>
      <c r="C855" s="20"/>
      <c r="D855" s="22"/>
      <c r="E855" s="22"/>
      <c r="F855" s="22"/>
      <c r="G855" s="24" t="str">
        <f aca="false">IF(C855="","",E855-F855)</f>
        <v/>
      </c>
      <c r="H855" s="24" t="str">
        <f aca="false">IF(C855="BUY",-E855,IF(C855="TRIM",G855,""))</f>
        <v/>
      </c>
      <c r="I855" s="25" t="str">
        <f aca="false">IF(C855="BUY",IF(OR(D855="",G855=""),"",G855/D855),IF(C855="TRIM",IF(OR(D855="",E855=""),"",-E855/D855),""))</f>
        <v/>
      </c>
      <c r="J855" s="24" t="str">
        <f aca="false">IF(A855="","",IF(COUNTIF($A$4:A855,A855)=1,INDEX(Chapters!$K$4:$K$203,MATCH(A855,Chapters!$A$4:$A$203,0))+IF(C855="BUY",N(E855),IF(C855="TRIM",-MIN(INDEX(Chapters!$K$4:$K$203,MATCH(A855,Chapters!$A$4:$A$203,0)),ABS(N(I855))*INDEX(Chapters!$H$4:$H$203,MATCH(A855,Chapters!$A$4:$A$203,0))),0)),J854+IF(C855="BUY",N(E855),IF(C855="TRIM",-MIN(J854,ABS(N(I855))*L854),0))))</f>
        <v/>
      </c>
      <c r="K855" s="25" t="str">
        <f aca="false">IF(A855="","",IF(COUNTIF($A$4:A855,A855)=1,INDEX(Chapters!$G$4:$G$203,MATCH(A855,Chapters!$A$4:$A$203,0))+N(I855),K854+N(I855)))</f>
        <v/>
      </c>
      <c r="L855" s="24" t="n">
        <f aca="false">IF(OR(K855="",K855=0),0,J855/K855)</f>
        <v>0</v>
      </c>
      <c r="M855" s="27"/>
    </row>
    <row r="856" customFormat="false" ht="15" hidden="false" customHeight="true" outlineLevel="0" collapsed="false">
      <c r="A856" s="20"/>
      <c r="B856" s="21"/>
      <c r="C856" s="20"/>
      <c r="D856" s="22"/>
      <c r="E856" s="22"/>
      <c r="F856" s="22"/>
      <c r="G856" s="24" t="str">
        <f aca="false">IF(C856="","",E856-F856)</f>
        <v/>
      </c>
      <c r="H856" s="24" t="str">
        <f aca="false">IF(C856="BUY",-E856,IF(C856="TRIM",G856,""))</f>
        <v/>
      </c>
      <c r="I856" s="25" t="str">
        <f aca="false">IF(C856="BUY",IF(OR(D856="",G856=""),"",G856/D856),IF(C856="TRIM",IF(OR(D856="",E856=""),"",-E856/D856),""))</f>
        <v/>
      </c>
      <c r="J856" s="24" t="str">
        <f aca="false">IF(A856="","",IF(COUNTIF($A$4:A856,A856)=1,INDEX(Chapters!$K$4:$K$203,MATCH(A856,Chapters!$A$4:$A$203,0))+IF(C856="BUY",N(E856),IF(C856="TRIM",-MIN(INDEX(Chapters!$K$4:$K$203,MATCH(A856,Chapters!$A$4:$A$203,0)),ABS(N(I856))*INDEX(Chapters!$H$4:$H$203,MATCH(A856,Chapters!$A$4:$A$203,0))),0)),J855+IF(C856="BUY",N(E856),IF(C856="TRIM",-MIN(J855,ABS(N(I856))*L855),0))))</f>
        <v/>
      </c>
      <c r="K856" s="25" t="str">
        <f aca="false">IF(A856="","",IF(COUNTIF($A$4:A856,A856)=1,INDEX(Chapters!$G$4:$G$203,MATCH(A856,Chapters!$A$4:$A$203,0))+N(I856),K855+N(I856)))</f>
        <v/>
      </c>
      <c r="L856" s="24" t="n">
        <f aca="false">IF(OR(K856="",K856=0),0,J856/K856)</f>
        <v>0</v>
      </c>
      <c r="M856" s="27"/>
    </row>
    <row r="857" customFormat="false" ht="15" hidden="false" customHeight="true" outlineLevel="0" collapsed="false">
      <c r="A857" s="20"/>
      <c r="B857" s="21"/>
      <c r="C857" s="20"/>
      <c r="D857" s="22"/>
      <c r="E857" s="22"/>
      <c r="F857" s="22"/>
      <c r="G857" s="24" t="str">
        <f aca="false">IF(C857="","",E857-F857)</f>
        <v/>
      </c>
      <c r="H857" s="24" t="str">
        <f aca="false">IF(C857="BUY",-E857,IF(C857="TRIM",G857,""))</f>
        <v/>
      </c>
      <c r="I857" s="25" t="str">
        <f aca="false">IF(C857="BUY",IF(OR(D857="",G857=""),"",G857/D857),IF(C857="TRIM",IF(OR(D857="",E857=""),"",-E857/D857),""))</f>
        <v/>
      </c>
      <c r="J857" s="24" t="str">
        <f aca="false">IF(A857="","",IF(COUNTIF($A$4:A857,A857)=1,INDEX(Chapters!$K$4:$K$203,MATCH(A857,Chapters!$A$4:$A$203,0))+IF(C857="BUY",N(E857),IF(C857="TRIM",-MIN(INDEX(Chapters!$K$4:$K$203,MATCH(A857,Chapters!$A$4:$A$203,0)),ABS(N(I857))*INDEX(Chapters!$H$4:$H$203,MATCH(A857,Chapters!$A$4:$A$203,0))),0)),J856+IF(C857="BUY",N(E857),IF(C857="TRIM",-MIN(J856,ABS(N(I857))*L856),0))))</f>
        <v/>
      </c>
      <c r="K857" s="25" t="str">
        <f aca="false">IF(A857="","",IF(COUNTIF($A$4:A857,A857)=1,INDEX(Chapters!$G$4:$G$203,MATCH(A857,Chapters!$A$4:$A$203,0))+N(I857),K856+N(I857)))</f>
        <v/>
      </c>
      <c r="L857" s="24" t="n">
        <f aca="false">IF(OR(K857="",K857=0),0,J857/K857)</f>
        <v>0</v>
      </c>
      <c r="M857" s="27"/>
    </row>
    <row r="858" customFormat="false" ht="15" hidden="false" customHeight="true" outlineLevel="0" collapsed="false">
      <c r="A858" s="20"/>
      <c r="B858" s="21"/>
      <c r="C858" s="20"/>
      <c r="D858" s="22"/>
      <c r="E858" s="22"/>
      <c r="F858" s="22"/>
      <c r="G858" s="24" t="str">
        <f aca="false">IF(C858="","",E858-F858)</f>
        <v/>
      </c>
      <c r="H858" s="24" t="str">
        <f aca="false">IF(C858="BUY",-E858,IF(C858="TRIM",G858,""))</f>
        <v/>
      </c>
      <c r="I858" s="25" t="str">
        <f aca="false">IF(C858="BUY",IF(OR(D858="",G858=""),"",G858/D858),IF(C858="TRIM",IF(OR(D858="",E858=""),"",-E858/D858),""))</f>
        <v/>
      </c>
      <c r="J858" s="24" t="str">
        <f aca="false">IF(A858="","",IF(COUNTIF($A$4:A858,A858)=1,INDEX(Chapters!$K$4:$K$203,MATCH(A858,Chapters!$A$4:$A$203,0))+IF(C858="BUY",N(E858),IF(C858="TRIM",-MIN(INDEX(Chapters!$K$4:$K$203,MATCH(A858,Chapters!$A$4:$A$203,0)),ABS(N(I858))*INDEX(Chapters!$H$4:$H$203,MATCH(A858,Chapters!$A$4:$A$203,0))),0)),J857+IF(C858="BUY",N(E858),IF(C858="TRIM",-MIN(J857,ABS(N(I858))*L857),0))))</f>
        <v/>
      </c>
      <c r="K858" s="25" t="str">
        <f aca="false">IF(A858="","",IF(COUNTIF($A$4:A858,A858)=1,INDEX(Chapters!$G$4:$G$203,MATCH(A858,Chapters!$A$4:$A$203,0))+N(I858),K857+N(I858)))</f>
        <v/>
      </c>
      <c r="L858" s="24" t="n">
        <f aca="false">IF(OR(K858="",K858=0),0,J858/K858)</f>
        <v>0</v>
      </c>
      <c r="M858" s="27"/>
    </row>
    <row r="859" customFormat="false" ht="15" hidden="false" customHeight="true" outlineLevel="0" collapsed="false">
      <c r="A859" s="20"/>
      <c r="B859" s="21"/>
      <c r="C859" s="20"/>
      <c r="D859" s="22"/>
      <c r="E859" s="22"/>
      <c r="F859" s="22"/>
      <c r="G859" s="24" t="str">
        <f aca="false">IF(C859="","",E859-F859)</f>
        <v/>
      </c>
      <c r="H859" s="24" t="str">
        <f aca="false">IF(C859="BUY",-E859,IF(C859="TRIM",G859,""))</f>
        <v/>
      </c>
      <c r="I859" s="25" t="str">
        <f aca="false">IF(C859="BUY",IF(OR(D859="",G859=""),"",G859/D859),IF(C859="TRIM",IF(OR(D859="",E859=""),"",-E859/D859),""))</f>
        <v/>
      </c>
      <c r="J859" s="24" t="str">
        <f aca="false">IF(A859="","",IF(COUNTIF($A$4:A859,A859)=1,INDEX(Chapters!$K$4:$K$203,MATCH(A859,Chapters!$A$4:$A$203,0))+IF(C859="BUY",N(E859),IF(C859="TRIM",-MIN(INDEX(Chapters!$K$4:$K$203,MATCH(A859,Chapters!$A$4:$A$203,0)),ABS(N(I859))*INDEX(Chapters!$H$4:$H$203,MATCH(A859,Chapters!$A$4:$A$203,0))),0)),J858+IF(C859="BUY",N(E859),IF(C859="TRIM",-MIN(J858,ABS(N(I859))*L858),0))))</f>
        <v/>
      </c>
      <c r="K859" s="25" t="str">
        <f aca="false">IF(A859="","",IF(COUNTIF($A$4:A859,A859)=1,INDEX(Chapters!$G$4:$G$203,MATCH(A859,Chapters!$A$4:$A$203,0))+N(I859),K858+N(I859)))</f>
        <v/>
      </c>
      <c r="L859" s="24" t="n">
        <f aca="false">IF(OR(K859="",K859=0),0,J859/K859)</f>
        <v>0</v>
      </c>
      <c r="M859" s="27"/>
    </row>
    <row r="860" customFormat="false" ht="15" hidden="false" customHeight="true" outlineLevel="0" collapsed="false">
      <c r="A860" s="20"/>
      <c r="B860" s="21"/>
      <c r="C860" s="20"/>
      <c r="D860" s="22"/>
      <c r="E860" s="22"/>
      <c r="F860" s="22"/>
      <c r="G860" s="24" t="str">
        <f aca="false">IF(C860="","",E860-F860)</f>
        <v/>
      </c>
      <c r="H860" s="24" t="str">
        <f aca="false">IF(C860="BUY",-E860,IF(C860="TRIM",G860,""))</f>
        <v/>
      </c>
      <c r="I860" s="25" t="str">
        <f aca="false">IF(C860="BUY",IF(OR(D860="",G860=""),"",G860/D860),IF(C860="TRIM",IF(OR(D860="",E860=""),"",-E860/D860),""))</f>
        <v/>
      </c>
      <c r="J860" s="24" t="str">
        <f aca="false">IF(A860="","",IF(COUNTIF($A$4:A860,A860)=1,INDEX(Chapters!$K$4:$K$203,MATCH(A860,Chapters!$A$4:$A$203,0))+IF(C860="BUY",N(E860),IF(C860="TRIM",-MIN(INDEX(Chapters!$K$4:$K$203,MATCH(A860,Chapters!$A$4:$A$203,0)),ABS(N(I860))*INDEX(Chapters!$H$4:$H$203,MATCH(A860,Chapters!$A$4:$A$203,0))),0)),J859+IF(C860="BUY",N(E860),IF(C860="TRIM",-MIN(J859,ABS(N(I860))*L859),0))))</f>
        <v/>
      </c>
      <c r="K860" s="25" t="str">
        <f aca="false">IF(A860="","",IF(COUNTIF($A$4:A860,A860)=1,INDEX(Chapters!$G$4:$G$203,MATCH(A860,Chapters!$A$4:$A$203,0))+N(I860),K859+N(I860)))</f>
        <v/>
      </c>
      <c r="L860" s="24" t="n">
        <f aca="false">IF(OR(K860="",K860=0),0,J860/K860)</f>
        <v>0</v>
      </c>
      <c r="M860" s="27"/>
    </row>
    <row r="861" customFormat="false" ht="15" hidden="false" customHeight="true" outlineLevel="0" collapsed="false">
      <c r="A861" s="20"/>
      <c r="B861" s="21"/>
      <c r="C861" s="20"/>
      <c r="D861" s="22"/>
      <c r="E861" s="22"/>
      <c r="F861" s="22"/>
      <c r="G861" s="24" t="str">
        <f aca="false">IF(C861="","",E861-F861)</f>
        <v/>
      </c>
      <c r="H861" s="24" t="str">
        <f aca="false">IF(C861="BUY",-E861,IF(C861="TRIM",G861,""))</f>
        <v/>
      </c>
      <c r="I861" s="25" t="str">
        <f aca="false">IF(C861="BUY",IF(OR(D861="",G861=""),"",G861/D861),IF(C861="TRIM",IF(OR(D861="",E861=""),"",-E861/D861),""))</f>
        <v/>
      </c>
      <c r="J861" s="24" t="str">
        <f aca="false">IF(A861="","",IF(COUNTIF($A$4:A861,A861)=1,INDEX(Chapters!$K$4:$K$203,MATCH(A861,Chapters!$A$4:$A$203,0))+IF(C861="BUY",N(E861),IF(C861="TRIM",-MIN(INDEX(Chapters!$K$4:$K$203,MATCH(A861,Chapters!$A$4:$A$203,0)),ABS(N(I861))*INDEX(Chapters!$H$4:$H$203,MATCH(A861,Chapters!$A$4:$A$203,0))),0)),J860+IF(C861="BUY",N(E861),IF(C861="TRIM",-MIN(J860,ABS(N(I861))*L860),0))))</f>
        <v/>
      </c>
      <c r="K861" s="25" t="str">
        <f aca="false">IF(A861="","",IF(COUNTIF($A$4:A861,A861)=1,INDEX(Chapters!$G$4:$G$203,MATCH(A861,Chapters!$A$4:$A$203,0))+N(I861),K860+N(I861)))</f>
        <v/>
      </c>
      <c r="L861" s="24" t="n">
        <f aca="false">IF(OR(K861="",K861=0),0,J861/K861)</f>
        <v>0</v>
      </c>
      <c r="M861" s="27"/>
    </row>
    <row r="862" customFormat="false" ht="15" hidden="false" customHeight="true" outlineLevel="0" collapsed="false">
      <c r="A862" s="20"/>
      <c r="B862" s="21"/>
      <c r="C862" s="20"/>
      <c r="D862" s="22"/>
      <c r="E862" s="22"/>
      <c r="F862" s="22"/>
      <c r="G862" s="24" t="str">
        <f aca="false">IF(C862="","",E862-F862)</f>
        <v/>
      </c>
      <c r="H862" s="24" t="str">
        <f aca="false">IF(C862="BUY",-E862,IF(C862="TRIM",G862,""))</f>
        <v/>
      </c>
      <c r="I862" s="25" t="str">
        <f aca="false">IF(C862="BUY",IF(OR(D862="",G862=""),"",G862/D862),IF(C862="TRIM",IF(OR(D862="",E862=""),"",-E862/D862),""))</f>
        <v/>
      </c>
      <c r="J862" s="24" t="str">
        <f aca="false">IF(A862="","",IF(COUNTIF($A$4:A862,A862)=1,INDEX(Chapters!$K$4:$K$203,MATCH(A862,Chapters!$A$4:$A$203,0))+IF(C862="BUY",N(E862),IF(C862="TRIM",-MIN(INDEX(Chapters!$K$4:$K$203,MATCH(A862,Chapters!$A$4:$A$203,0)),ABS(N(I862))*INDEX(Chapters!$H$4:$H$203,MATCH(A862,Chapters!$A$4:$A$203,0))),0)),J861+IF(C862="BUY",N(E862),IF(C862="TRIM",-MIN(J861,ABS(N(I862))*L861),0))))</f>
        <v/>
      </c>
      <c r="K862" s="25" t="str">
        <f aca="false">IF(A862="","",IF(COUNTIF($A$4:A862,A862)=1,INDEX(Chapters!$G$4:$G$203,MATCH(A862,Chapters!$A$4:$A$203,0))+N(I862),K861+N(I862)))</f>
        <v/>
      </c>
      <c r="L862" s="24" t="n">
        <f aca="false">IF(OR(K862="",K862=0),0,J862/K862)</f>
        <v>0</v>
      </c>
      <c r="M862" s="27"/>
    </row>
    <row r="863" customFormat="false" ht="15" hidden="false" customHeight="true" outlineLevel="0" collapsed="false">
      <c r="A863" s="20"/>
      <c r="B863" s="21"/>
      <c r="C863" s="20"/>
      <c r="D863" s="22"/>
      <c r="E863" s="22"/>
      <c r="F863" s="22"/>
      <c r="G863" s="24" t="str">
        <f aca="false">IF(C863="","",E863-F863)</f>
        <v/>
      </c>
      <c r="H863" s="24" t="str">
        <f aca="false">IF(C863="BUY",-E863,IF(C863="TRIM",G863,""))</f>
        <v/>
      </c>
      <c r="I863" s="25" t="str">
        <f aca="false">IF(C863="BUY",IF(OR(D863="",G863=""),"",G863/D863),IF(C863="TRIM",IF(OR(D863="",E863=""),"",-E863/D863),""))</f>
        <v/>
      </c>
      <c r="J863" s="24" t="str">
        <f aca="false">IF(A863="","",IF(COUNTIF($A$4:A863,A863)=1,INDEX(Chapters!$K$4:$K$203,MATCH(A863,Chapters!$A$4:$A$203,0))+IF(C863="BUY",N(E863),IF(C863="TRIM",-MIN(INDEX(Chapters!$K$4:$K$203,MATCH(A863,Chapters!$A$4:$A$203,0)),ABS(N(I863))*INDEX(Chapters!$H$4:$H$203,MATCH(A863,Chapters!$A$4:$A$203,0))),0)),J862+IF(C863="BUY",N(E863),IF(C863="TRIM",-MIN(J862,ABS(N(I863))*L862),0))))</f>
        <v/>
      </c>
      <c r="K863" s="25" t="str">
        <f aca="false">IF(A863="","",IF(COUNTIF($A$4:A863,A863)=1,INDEX(Chapters!$G$4:$G$203,MATCH(A863,Chapters!$A$4:$A$203,0))+N(I863),K862+N(I863)))</f>
        <v/>
      </c>
      <c r="L863" s="24" t="n">
        <f aca="false">IF(OR(K863="",K863=0),0,J863/K863)</f>
        <v>0</v>
      </c>
      <c r="M863" s="27"/>
    </row>
    <row r="864" customFormat="false" ht="15" hidden="false" customHeight="true" outlineLevel="0" collapsed="false">
      <c r="A864" s="20"/>
      <c r="B864" s="21"/>
      <c r="C864" s="20"/>
      <c r="D864" s="22"/>
      <c r="E864" s="22"/>
      <c r="F864" s="22"/>
      <c r="G864" s="24" t="str">
        <f aca="false">IF(C864="","",E864-F864)</f>
        <v/>
      </c>
      <c r="H864" s="24" t="str">
        <f aca="false">IF(C864="BUY",-E864,IF(C864="TRIM",G864,""))</f>
        <v/>
      </c>
      <c r="I864" s="25" t="str">
        <f aca="false">IF(C864="BUY",IF(OR(D864="",G864=""),"",G864/D864),IF(C864="TRIM",IF(OR(D864="",E864=""),"",-E864/D864),""))</f>
        <v/>
      </c>
      <c r="J864" s="24" t="str">
        <f aca="false">IF(A864="","",IF(COUNTIF($A$4:A864,A864)=1,INDEX(Chapters!$K$4:$K$203,MATCH(A864,Chapters!$A$4:$A$203,0))+IF(C864="BUY",N(E864),IF(C864="TRIM",-MIN(INDEX(Chapters!$K$4:$K$203,MATCH(A864,Chapters!$A$4:$A$203,0)),ABS(N(I864))*INDEX(Chapters!$H$4:$H$203,MATCH(A864,Chapters!$A$4:$A$203,0))),0)),J863+IF(C864="BUY",N(E864),IF(C864="TRIM",-MIN(J863,ABS(N(I864))*L863),0))))</f>
        <v/>
      </c>
      <c r="K864" s="25" t="str">
        <f aca="false">IF(A864="","",IF(COUNTIF($A$4:A864,A864)=1,INDEX(Chapters!$G$4:$G$203,MATCH(A864,Chapters!$A$4:$A$203,0))+N(I864),K863+N(I864)))</f>
        <v/>
      </c>
      <c r="L864" s="24" t="n">
        <f aca="false">IF(OR(K864="",K864=0),0,J864/K864)</f>
        <v>0</v>
      </c>
      <c r="M864" s="27"/>
    </row>
    <row r="865" customFormat="false" ht="15" hidden="false" customHeight="true" outlineLevel="0" collapsed="false">
      <c r="A865" s="20"/>
      <c r="B865" s="21"/>
      <c r="C865" s="20"/>
      <c r="D865" s="22"/>
      <c r="E865" s="22"/>
      <c r="F865" s="22"/>
      <c r="G865" s="24" t="str">
        <f aca="false">IF(C865="","",E865-F865)</f>
        <v/>
      </c>
      <c r="H865" s="24" t="str">
        <f aca="false">IF(C865="BUY",-E865,IF(C865="TRIM",G865,""))</f>
        <v/>
      </c>
      <c r="I865" s="25" t="str">
        <f aca="false">IF(C865="BUY",IF(OR(D865="",G865=""),"",G865/D865),IF(C865="TRIM",IF(OR(D865="",E865=""),"",-E865/D865),""))</f>
        <v/>
      </c>
      <c r="J865" s="24" t="str">
        <f aca="false">IF(A865="","",IF(COUNTIF($A$4:A865,A865)=1,INDEX(Chapters!$K$4:$K$203,MATCH(A865,Chapters!$A$4:$A$203,0))+IF(C865="BUY",N(E865),IF(C865="TRIM",-MIN(INDEX(Chapters!$K$4:$K$203,MATCH(A865,Chapters!$A$4:$A$203,0)),ABS(N(I865))*INDEX(Chapters!$H$4:$H$203,MATCH(A865,Chapters!$A$4:$A$203,0))),0)),J864+IF(C865="BUY",N(E865),IF(C865="TRIM",-MIN(J864,ABS(N(I865))*L864),0))))</f>
        <v/>
      </c>
      <c r="K865" s="25" t="str">
        <f aca="false">IF(A865="","",IF(COUNTIF($A$4:A865,A865)=1,INDEX(Chapters!$G$4:$G$203,MATCH(A865,Chapters!$A$4:$A$203,0))+N(I865),K864+N(I865)))</f>
        <v/>
      </c>
      <c r="L865" s="24" t="n">
        <f aca="false">IF(OR(K865="",K865=0),0,J865/K865)</f>
        <v>0</v>
      </c>
      <c r="M865" s="27"/>
    </row>
    <row r="866" customFormat="false" ht="15" hidden="false" customHeight="true" outlineLevel="0" collapsed="false">
      <c r="A866" s="20"/>
      <c r="B866" s="21"/>
      <c r="C866" s="20"/>
      <c r="D866" s="22"/>
      <c r="E866" s="22"/>
      <c r="F866" s="22"/>
      <c r="G866" s="24" t="str">
        <f aca="false">IF(C866="","",E866-F866)</f>
        <v/>
      </c>
      <c r="H866" s="24" t="str">
        <f aca="false">IF(C866="BUY",-E866,IF(C866="TRIM",G866,""))</f>
        <v/>
      </c>
      <c r="I866" s="25" t="str">
        <f aca="false">IF(C866="BUY",IF(OR(D866="",G866=""),"",G866/D866),IF(C866="TRIM",IF(OR(D866="",E866=""),"",-E866/D866),""))</f>
        <v/>
      </c>
      <c r="J866" s="24" t="str">
        <f aca="false">IF(A866="","",IF(COUNTIF($A$4:A866,A866)=1,INDEX(Chapters!$K$4:$K$203,MATCH(A866,Chapters!$A$4:$A$203,0))+IF(C866="BUY",N(E866),IF(C866="TRIM",-MIN(INDEX(Chapters!$K$4:$K$203,MATCH(A866,Chapters!$A$4:$A$203,0)),ABS(N(I866))*INDEX(Chapters!$H$4:$H$203,MATCH(A866,Chapters!$A$4:$A$203,0))),0)),J865+IF(C866="BUY",N(E866),IF(C866="TRIM",-MIN(J865,ABS(N(I866))*L865),0))))</f>
        <v/>
      </c>
      <c r="K866" s="25" t="str">
        <f aca="false">IF(A866="","",IF(COUNTIF($A$4:A866,A866)=1,INDEX(Chapters!$G$4:$G$203,MATCH(A866,Chapters!$A$4:$A$203,0))+N(I866),K865+N(I866)))</f>
        <v/>
      </c>
      <c r="L866" s="24" t="n">
        <f aca="false">IF(OR(K866="",K866=0),0,J866/K866)</f>
        <v>0</v>
      </c>
      <c r="M866" s="27"/>
    </row>
    <row r="867" customFormat="false" ht="15" hidden="false" customHeight="true" outlineLevel="0" collapsed="false">
      <c r="A867" s="20"/>
      <c r="B867" s="21"/>
      <c r="C867" s="20"/>
      <c r="D867" s="22"/>
      <c r="E867" s="22"/>
      <c r="F867" s="22"/>
      <c r="G867" s="24" t="str">
        <f aca="false">IF(C867="","",E867-F867)</f>
        <v/>
      </c>
      <c r="H867" s="24" t="str">
        <f aca="false">IF(C867="BUY",-E867,IF(C867="TRIM",G867,""))</f>
        <v/>
      </c>
      <c r="I867" s="25" t="str">
        <f aca="false">IF(C867="BUY",IF(OR(D867="",G867=""),"",G867/D867),IF(C867="TRIM",IF(OR(D867="",E867=""),"",-E867/D867),""))</f>
        <v/>
      </c>
      <c r="J867" s="24" t="str">
        <f aca="false">IF(A867="","",IF(COUNTIF($A$4:A867,A867)=1,INDEX(Chapters!$K$4:$K$203,MATCH(A867,Chapters!$A$4:$A$203,0))+IF(C867="BUY",N(E867),IF(C867="TRIM",-MIN(INDEX(Chapters!$K$4:$K$203,MATCH(A867,Chapters!$A$4:$A$203,0)),ABS(N(I867))*INDEX(Chapters!$H$4:$H$203,MATCH(A867,Chapters!$A$4:$A$203,0))),0)),J866+IF(C867="BUY",N(E867),IF(C867="TRIM",-MIN(J866,ABS(N(I867))*L866),0))))</f>
        <v/>
      </c>
      <c r="K867" s="25" t="str">
        <f aca="false">IF(A867="","",IF(COUNTIF($A$4:A867,A867)=1,INDEX(Chapters!$G$4:$G$203,MATCH(A867,Chapters!$A$4:$A$203,0))+N(I867),K866+N(I867)))</f>
        <v/>
      </c>
      <c r="L867" s="24" t="n">
        <f aca="false">IF(OR(K867="",K867=0),0,J867/K867)</f>
        <v>0</v>
      </c>
      <c r="M867" s="27"/>
    </row>
    <row r="868" customFormat="false" ht="15" hidden="false" customHeight="true" outlineLevel="0" collapsed="false">
      <c r="A868" s="20"/>
      <c r="B868" s="21"/>
      <c r="C868" s="20"/>
      <c r="D868" s="22"/>
      <c r="E868" s="22"/>
      <c r="F868" s="22"/>
      <c r="G868" s="24" t="str">
        <f aca="false">IF(C868="","",E868-F868)</f>
        <v/>
      </c>
      <c r="H868" s="24" t="str">
        <f aca="false">IF(C868="BUY",-E868,IF(C868="TRIM",G868,""))</f>
        <v/>
      </c>
      <c r="I868" s="25" t="str">
        <f aca="false">IF(C868="BUY",IF(OR(D868="",G868=""),"",G868/D868),IF(C868="TRIM",IF(OR(D868="",E868=""),"",-E868/D868),""))</f>
        <v/>
      </c>
      <c r="J868" s="24" t="str">
        <f aca="false">IF(A868="","",IF(COUNTIF($A$4:A868,A868)=1,INDEX(Chapters!$K$4:$K$203,MATCH(A868,Chapters!$A$4:$A$203,0))+IF(C868="BUY",N(E868),IF(C868="TRIM",-MIN(INDEX(Chapters!$K$4:$K$203,MATCH(A868,Chapters!$A$4:$A$203,0)),ABS(N(I868))*INDEX(Chapters!$H$4:$H$203,MATCH(A868,Chapters!$A$4:$A$203,0))),0)),J867+IF(C868="BUY",N(E868),IF(C868="TRIM",-MIN(J867,ABS(N(I868))*L867),0))))</f>
        <v/>
      </c>
      <c r="K868" s="25" t="str">
        <f aca="false">IF(A868="","",IF(COUNTIF($A$4:A868,A868)=1,INDEX(Chapters!$G$4:$G$203,MATCH(A868,Chapters!$A$4:$A$203,0))+N(I868),K867+N(I868)))</f>
        <v/>
      </c>
      <c r="L868" s="24" t="n">
        <f aca="false">IF(OR(K868="",K868=0),0,J868/K868)</f>
        <v>0</v>
      </c>
      <c r="M868" s="27"/>
    </row>
    <row r="869" customFormat="false" ht="15" hidden="false" customHeight="true" outlineLevel="0" collapsed="false">
      <c r="A869" s="20"/>
      <c r="B869" s="21"/>
      <c r="C869" s="20"/>
      <c r="D869" s="22"/>
      <c r="E869" s="22"/>
      <c r="F869" s="22"/>
      <c r="G869" s="24" t="str">
        <f aca="false">IF(C869="","",E869-F869)</f>
        <v/>
      </c>
      <c r="H869" s="24" t="str">
        <f aca="false">IF(C869="BUY",-E869,IF(C869="TRIM",G869,""))</f>
        <v/>
      </c>
      <c r="I869" s="25" t="str">
        <f aca="false">IF(C869="BUY",IF(OR(D869="",G869=""),"",G869/D869),IF(C869="TRIM",IF(OR(D869="",E869=""),"",-E869/D869),""))</f>
        <v/>
      </c>
      <c r="J869" s="24" t="str">
        <f aca="false">IF(A869="","",IF(COUNTIF($A$4:A869,A869)=1,INDEX(Chapters!$K$4:$K$203,MATCH(A869,Chapters!$A$4:$A$203,0))+IF(C869="BUY",N(E869),IF(C869="TRIM",-MIN(INDEX(Chapters!$K$4:$K$203,MATCH(A869,Chapters!$A$4:$A$203,0)),ABS(N(I869))*INDEX(Chapters!$H$4:$H$203,MATCH(A869,Chapters!$A$4:$A$203,0))),0)),J868+IF(C869="BUY",N(E869),IF(C869="TRIM",-MIN(J868,ABS(N(I869))*L868),0))))</f>
        <v/>
      </c>
      <c r="K869" s="25" t="str">
        <f aca="false">IF(A869="","",IF(COUNTIF($A$4:A869,A869)=1,INDEX(Chapters!$G$4:$G$203,MATCH(A869,Chapters!$A$4:$A$203,0))+N(I869),K868+N(I869)))</f>
        <v/>
      </c>
      <c r="L869" s="24" t="n">
        <f aca="false">IF(OR(K869="",K869=0),0,J869/K869)</f>
        <v>0</v>
      </c>
      <c r="M869" s="27"/>
    </row>
    <row r="870" customFormat="false" ht="15" hidden="false" customHeight="true" outlineLevel="0" collapsed="false">
      <c r="A870" s="20"/>
      <c r="B870" s="21"/>
      <c r="C870" s="20"/>
      <c r="D870" s="22"/>
      <c r="E870" s="22"/>
      <c r="F870" s="22"/>
      <c r="G870" s="24" t="str">
        <f aca="false">IF(C870="","",E870-F870)</f>
        <v/>
      </c>
      <c r="H870" s="24" t="str">
        <f aca="false">IF(C870="BUY",-E870,IF(C870="TRIM",G870,""))</f>
        <v/>
      </c>
      <c r="I870" s="25" t="str">
        <f aca="false">IF(C870="BUY",IF(OR(D870="",G870=""),"",G870/D870),IF(C870="TRIM",IF(OR(D870="",E870=""),"",-E870/D870),""))</f>
        <v/>
      </c>
      <c r="J870" s="24" t="str">
        <f aca="false">IF(A870="","",IF(COUNTIF($A$4:A870,A870)=1,INDEX(Chapters!$K$4:$K$203,MATCH(A870,Chapters!$A$4:$A$203,0))+IF(C870="BUY",N(E870),IF(C870="TRIM",-MIN(INDEX(Chapters!$K$4:$K$203,MATCH(A870,Chapters!$A$4:$A$203,0)),ABS(N(I870))*INDEX(Chapters!$H$4:$H$203,MATCH(A870,Chapters!$A$4:$A$203,0))),0)),J869+IF(C870="BUY",N(E870),IF(C870="TRIM",-MIN(J869,ABS(N(I870))*L869),0))))</f>
        <v/>
      </c>
      <c r="K870" s="25" t="str">
        <f aca="false">IF(A870="","",IF(COUNTIF($A$4:A870,A870)=1,INDEX(Chapters!$G$4:$G$203,MATCH(A870,Chapters!$A$4:$A$203,0))+N(I870),K869+N(I870)))</f>
        <v/>
      </c>
      <c r="L870" s="24" t="n">
        <f aca="false">IF(OR(K870="",K870=0),0,J870/K870)</f>
        <v>0</v>
      </c>
      <c r="M870" s="27"/>
    </row>
    <row r="871" customFormat="false" ht="15" hidden="false" customHeight="true" outlineLevel="0" collapsed="false">
      <c r="A871" s="20"/>
      <c r="B871" s="21"/>
      <c r="C871" s="20"/>
      <c r="D871" s="22"/>
      <c r="E871" s="22"/>
      <c r="F871" s="22"/>
      <c r="G871" s="24" t="str">
        <f aca="false">IF(C871="","",E871-F871)</f>
        <v/>
      </c>
      <c r="H871" s="24" t="str">
        <f aca="false">IF(C871="BUY",-E871,IF(C871="TRIM",G871,""))</f>
        <v/>
      </c>
      <c r="I871" s="25" t="str">
        <f aca="false">IF(C871="BUY",IF(OR(D871="",G871=""),"",G871/D871),IF(C871="TRIM",IF(OR(D871="",E871=""),"",-E871/D871),""))</f>
        <v/>
      </c>
      <c r="J871" s="24" t="str">
        <f aca="false">IF(A871="","",IF(COUNTIF($A$4:A871,A871)=1,INDEX(Chapters!$K$4:$K$203,MATCH(A871,Chapters!$A$4:$A$203,0))+IF(C871="BUY",N(E871),IF(C871="TRIM",-MIN(INDEX(Chapters!$K$4:$K$203,MATCH(A871,Chapters!$A$4:$A$203,0)),ABS(N(I871))*INDEX(Chapters!$H$4:$H$203,MATCH(A871,Chapters!$A$4:$A$203,0))),0)),J870+IF(C871="BUY",N(E871),IF(C871="TRIM",-MIN(J870,ABS(N(I871))*L870),0))))</f>
        <v/>
      </c>
      <c r="K871" s="25" t="str">
        <f aca="false">IF(A871="","",IF(COUNTIF($A$4:A871,A871)=1,INDEX(Chapters!$G$4:$G$203,MATCH(A871,Chapters!$A$4:$A$203,0))+N(I871),K870+N(I871)))</f>
        <v/>
      </c>
      <c r="L871" s="24" t="n">
        <f aca="false">IF(OR(K871="",K871=0),0,J871/K871)</f>
        <v>0</v>
      </c>
      <c r="M871" s="27"/>
    </row>
    <row r="872" customFormat="false" ht="15" hidden="false" customHeight="true" outlineLevel="0" collapsed="false">
      <c r="A872" s="20"/>
      <c r="B872" s="21"/>
      <c r="C872" s="20"/>
      <c r="D872" s="22"/>
      <c r="E872" s="22"/>
      <c r="F872" s="22"/>
      <c r="G872" s="24" t="str">
        <f aca="false">IF(C872="","",E872-F872)</f>
        <v/>
      </c>
      <c r="H872" s="24" t="str">
        <f aca="false">IF(C872="BUY",-E872,IF(C872="TRIM",G872,""))</f>
        <v/>
      </c>
      <c r="I872" s="25" t="str">
        <f aca="false">IF(C872="BUY",IF(OR(D872="",G872=""),"",G872/D872),IF(C872="TRIM",IF(OR(D872="",E872=""),"",-E872/D872),""))</f>
        <v/>
      </c>
      <c r="J872" s="24" t="str">
        <f aca="false">IF(A872="","",IF(COUNTIF($A$4:A872,A872)=1,INDEX(Chapters!$K$4:$K$203,MATCH(A872,Chapters!$A$4:$A$203,0))+IF(C872="BUY",N(E872),IF(C872="TRIM",-MIN(INDEX(Chapters!$K$4:$K$203,MATCH(A872,Chapters!$A$4:$A$203,0)),ABS(N(I872))*INDEX(Chapters!$H$4:$H$203,MATCH(A872,Chapters!$A$4:$A$203,0))),0)),J871+IF(C872="BUY",N(E872),IF(C872="TRIM",-MIN(J871,ABS(N(I872))*L871),0))))</f>
        <v/>
      </c>
      <c r="K872" s="25" t="str">
        <f aca="false">IF(A872="","",IF(COUNTIF($A$4:A872,A872)=1,INDEX(Chapters!$G$4:$G$203,MATCH(A872,Chapters!$A$4:$A$203,0))+N(I872),K871+N(I872)))</f>
        <v/>
      </c>
      <c r="L872" s="24" t="n">
        <f aca="false">IF(OR(K872="",K872=0),0,J872/K872)</f>
        <v>0</v>
      </c>
      <c r="M872" s="27"/>
    </row>
    <row r="873" customFormat="false" ht="15" hidden="false" customHeight="true" outlineLevel="0" collapsed="false">
      <c r="A873" s="20"/>
      <c r="B873" s="21"/>
      <c r="C873" s="20"/>
      <c r="D873" s="22"/>
      <c r="E873" s="22"/>
      <c r="F873" s="22"/>
      <c r="G873" s="24" t="str">
        <f aca="false">IF(C873="","",E873-F873)</f>
        <v/>
      </c>
      <c r="H873" s="24" t="str">
        <f aca="false">IF(C873="BUY",-E873,IF(C873="TRIM",G873,""))</f>
        <v/>
      </c>
      <c r="I873" s="25" t="str">
        <f aca="false">IF(C873="BUY",IF(OR(D873="",G873=""),"",G873/D873),IF(C873="TRIM",IF(OR(D873="",E873=""),"",-E873/D873),""))</f>
        <v/>
      </c>
      <c r="J873" s="24" t="str">
        <f aca="false">IF(A873="","",IF(COUNTIF($A$4:A873,A873)=1,INDEX(Chapters!$K$4:$K$203,MATCH(A873,Chapters!$A$4:$A$203,0))+IF(C873="BUY",N(E873),IF(C873="TRIM",-MIN(INDEX(Chapters!$K$4:$K$203,MATCH(A873,Chapters!$A$4:$A$203,0)),ABS(N(I873))*INDEX(Chapters!$H$4:$H$203,MATCH(A873,Chapters!$A$4:$A$203,0))),0)),J872+IF(C873="BUY",N(E873),IF(C873="TRIM",-MIN(J872,ABS(N(I873))*L872),0))))</f>
        <v/>
      </c>
      <c r="K873" s="25" t="str">
        <f aca="false">IF(A873="","",IF(COUNTIF($A$4:A873,A873)=1,INDEX(Chapters!$G$4:$G$203,MATCH(A873,Chapters!$A$4:$A$203,0))+N(I873),K872+N(I873)))</f>
        <v/>
      </c>
      <c r="L873" s="24" t="n">
        <f aca="false">IF(OR(K873="",K873=0),0,J873/K873)</f>
        <v>0</v>
      </c>
      <c r="M873" s="27"/>
    </row>
    <row r="874" customFormat="false" ht="15" hidden="false" customHeight="true" outlineLevel="0" collapsed="false">
      <c r="A874" s="20"/>
      <c r="B874" s="21"/>
      <c r="C874" s="20"/>
      <c r="D874" s="22"/>
      <c r="E874" s="22"/>
      <c r="F874" s="22"/>
      <c r="G874" s="24" t="str">
        <f aca="false">IF(C874="","",E874-F874)</f>
        <v/>
      </c>
      <c r="H874" s="24" t="str">
        <f aca="false">IF(C874="BUY",-E874,IF(C874="TRIM",G874,""))</f>
        <v/>
      </c>
      <c r="I874" s="25" t="str">
        <f aca="false">IF(C874="BUY",IF(OR(D874="",G874=""),"",G874/D874),IF(C874="TRIM",IF(OR(D874="",E874=""),"",-E874/D874),""))</f>
        <v/>
      </c>
      <c r="J874" s="24" t="str">
        <f aca="false">IF(A874="","",IF(COUNTIF($A$4:A874,A874)=1,INDEX(Chapters!$K$4:$K$203,MATCH(A874,Chapters!$A$4:$A$203,0))+IF(C874="BUY",N(E874),IF(C874="TRIM",-MIN(INDEX(Chapters!$K$4:$K$203,MATCH(A874,Chapters!$A$4:$A$203,0)),ABS(N(I874))*INDEX(Chapters!$H$4:$H$203,MATCH(A874,Chapters!$A$4:$A$203,0))),0)),J873+IF(C874="BUY",N(E874),IF(C874="TRIM",-MIN(J873,ABS(N(I874))*L873),0))))</f>
        <v/>
      </c>
      <c r="K874" s="25" t="str">
        <f aca="false">IF(A874="","",IF(COUNTIF($A$4:A874,A874)=1,INDEX(Chapters!$G$4:$G$203,MATCH(A874,Chapters!$A$4:$A$203,0))+N(I874),K873+N(I874)))</f>
        <v/>
      </c>
      <c r="L874" s="24" t="n">
        <f aca="false">IF(OR(K874="",K874=0),0,J874/K874)</f>
        <v>0</v>
      </c>
      <c r="M874" s="27"/>
    </row>
    <row r="875" customFormat="false" ht="15" hidden="false" customHeight="true" outlineLevel="0" collapsed="false">
      <c r="A875" s="20"/>
      <c r="B875" s="21"/>
      <c r="C875" s="20"/>
      <c r="D875" s="22"/>
      <c r="E875" s="22"/>
      <c r="F875" s="22"/>
      <c r="G875" s="24" t="str">
        <f aca="false">IF(C875="","",E875-F875)</f>
        <v/>
      </c>
      <c r="H875" s="24" t="str">
        <f aca="false">IF(C875="BUY",-E875,IF(C875="TRIM",G875,""))</f>
        <v/>
      </c>
      <c r="I875" s="25" t="str">
        <f aca="false">IF(C875="BUY",IF(OR(D875="",G875=""),"",G875/D875),IF(C875="TRIM",IF(OR(D875="",E875=""),"",-E875/D875),""))</f>
        <v/>
      </c>
      <c r="J875" s="24" t="str">
        <f aca="false">IF(A875="","",IF(COUNTIF($A$4:A875,A875)=1,INDEX(Chapters!$K$4:$K$203,MATCH(A875,Chapters!$A$4:$A$203,0))+IF(C875="BUY",N(E875),IF(C875="TRIM",-MIN(INDEX(Chapters!$K$4:$K$203,MATCH(A875,Chapters!$A$4:$A$203,0)),ABS(N(I875))*INDEX(Chapters!$H$4:$H$203,MATCH(A875,Chapters!$A$4:$A$203,0))),0)),J874+IF(C875="BUY",N(E875),IF(C875="TRIM",-MIN(J874,ABS(N(I875))*L874),0))))</f>
        <v/>
      </c>
      <c r="K875" s="25" t="str">
        <f aca="false">IF(A875="","",IF(COUNTIF($A$4:A875,A875)=1,INDEX(Chapters!$G$4:$G$203,MATCH(A875,Chapters!$A$4:$A$203,0))+N(I875),K874+N(I875)))</f>
        <v/>
      </c>
      <c r="L875" s="24" t="n">
        <f aca="false">IF(OR(K875="",K875=0),0,J875/K875)</f>
        <v>0</v>
      </c>
      <c r="M875" s="27"/>
    </row>
    <row r="876" customFormat="false" ht="15" hidden="false" customHeight="true" outlineLevel="0" collapsed="false">
      <c r="A876" s="20"/>
      <c r="B876" s="21"/>
      <c r="C876" s="20"/>
      <c r="D876" s="22"/>
      <c r="E876" s="22"/>
      <c r="F876" s="22"/>
      <c r="G876" s="24" t="str">
        <f aca="false">IF(C876="","",E876-F876)</f>
        <v/>
      </c>
      <c r="H876" s="24" t="str">
        <f aca="false">IF(C876="BUY",-E876,IF(C876="TRIM",G876,""))</f>
        <v/>
      </c>
      <c r="I876" s="25" t="str">
        <f aca="false">IF(C876="BUY",IF(OR(D876="",G876=""),"",G876/D876),IF(C876="TRIM",IF(OR(D876="",E876=""),"",-E876/D876),""))</f>
        <v/>
      </c>
      <c r="J876" s="24" t="str">
        <f aca="false">IF(A876="","",IF(COUNTIF($A$4:A876,A876)=1,INDEX(Chapters!$K$4:$K$203,MATCH(A876,Chapters!$A$4:$A$203,0))+IF(C876="BUY",N(E876),IF(C876="TRIM",-MIN(INDEX(Chapters!$K$4:$K$203,MATCH(A876,Chapters!$A$4:$A$203,0)),ABS(N(I876))*INDEX(Chapters!$H$4:$H$203,MATCH(A876,Chapters!$A$4:$A$203,0))),0)),J875+IF(C876="BUY",N(E876),IF(C876="TRIM",-MIN(J875,ABS(N(I876))*L875),0))))</f>
        <v/>
      </c>
      <c r="K876" s="25" t="str">
        <f aca="false">IF(A876="","",IF(COUNTIF($A$4:A876,A876)=1,INDEX(Chapters!$G$4:$G$203,MATCH(A876,Chapters!$A$4:$A$203,0))+N(I876),K875+N(I876)))</f>
        <v/>
      </c>
      <c r="L876" s="24" t="n">
        <f aca="false">IF(OR(K876="",K876=0),0,J876/K876)</f>
        <v>0</v>
      </c>
      <c r="M876" s="27"/>
    </row>
    <row r="877" customFormat="false" ht="15" hidden="false" customHeight="true" outlineLevel="0" collapsed="false">
      <c r="A877" s="20"/>
      <c r="B877" s="21"/>
      <c r="C877" s="20"/>
      <c r="D877" s="22"/>
      <c r="E877" s="22"/>
      <c r="F877" s="22"/>
      <c r="G877" s="24" t="str">
        <f aca="false">IF(C877="","",E877-F877)</f>
        <v/>
      </c>
      <c r="H877" s="24" t="str">
        <f aca="false">IF(C877="BUY",-E877,IF(C877="TRIM",G877,""))</f>
        <v/>
      </c>
      <c r="I877" s="25" t="str">
        <f aca="false">IF(C877="BUY",IF(OR(D877="",G877=""),"",G877/D877),IF(C877="TRIM",IF(OR(D877="",E877=""),"",-E877/D877),""))</f>
        <v/>
      </c>
      <c r="J877" s="24" t="str">
        <f aca="false">IF(A877="","",IF(COUNTIF($A$4:A877,A877)=1,INDEX(Chapters!$K$4:$K$203,MATCH(A877,Chapters!$A$4:$A$203,0))+IF(C877="BUY",N(E877),IF(C877="TRIM",-MIN(INDEX(Chapters!$K$4:$K$203,MATCH(A877,Chapters!$A$4:$A$203,0)),ABS(N(I877))*INDEX(Chapters!$H$4:$H$203,MATCH(A877,Chapters!$A$4:$A$203,0))),0)),J876+IF(C877="BUY",N(E877),IF(C877="TRIM",-MIN(J876,ABS(N(I877))*L876),0))))</f>
        <v/>
      </c>
      <c r="K877" s="25" t="str">
        <f aca="false">IF(A877="","",IF(COUNTIF($A$4:A877,A877)=1,INDEX(Chapters!$G$4:$G$203,MATCH(A877,Chapters!$A$4:$A$203,0))+N(I877),K876+N(I877)))</f>
        <v/>
      </c>
      <c r="L877" s="24" t="n">
        <f aca="false">IF(OR(K877="",K877=0),0,J877/K877)</f>
        <v>0</v>
      </c>
      <c r="M877" s="27"/>
    </row>
    <row r="878" customFormat="false" ht="15" hidden="false" customHeight="true" outlineLevel="0" collapsed="false">
      <c r="A878" s="20"/>
      <c r="B878" s="21"/>
      <c r="C878" s="20"/>
      <c r="D878" s="22"/>
      <c r="E878" s="22"/>
      <c r="F878" s="22"/>
      <c r="G878" s="24" t="str">
        <f aca="false">IF(C878="","",E878-F878)</f>
        <v/>
      </c>
      <c r="H878" s="24" t="str">
        <f aca="false">IF(C878="BUY",-E878,IF(C878="TRIM",G878,""))</f>
        <v/>
      </c>
      <c r="I878" s="25" t="str">
        <f aca="false">IF(C878="BUY",IF(OR(D878="",G878=""),"",G878/D878),IF(C878="TRIM",IF(OR(D878="",E878=""),"",-E878/D878),""))</f>
        <v/>
      </c>
      <c r="J878" s="24" t="str">
        <f aca="false">IF(A878="","",IF(COUNTIF($A$4:A878,A878)=1,INDEX(Chapters!$K$4:$K$203,MATCH(A878,Chapters!$A$4:$A$203,0))+IF(C878="BUY",N(E878),IF(C878="TRIM",-MIN(INDEX(Chapters!$K$4:$K$203,MATCH(A878,Chapters!$A$4:$A$203,0)),ABS(N(I878))*INDEX(Chapters!$H$4:$H$203,MATCH(A878,Chapters!$A$4:$A$203,0))),0)),J877+IF(C878="BUY",N(E878),IF(C878="TRIM",-MIN(J877,ABS(N(I878))*L877),0))))</f>
        <v/>
      </c>
      <c r="K878" s="25" t="str">
        <f aca="false">IF(A878="","",IF(COUNTIF($A$4:A878,A878)=1,INDEX(Chapters!$G$4:$G$203,MATCH(A878,Chapters!$A$4:$A$203,0))+N(I878),K877+N(I878)))</f>
        <v/>
      </c>
      <c r="L878" s="24" t="n">
        <f aca="false">IF(OR(K878="",K878=0),0,J878/K878)</f>
        <v>0</v>
      </c>
      <c r="M878" s="27"/>
    </row>
    <row r="879" customFormat="false" ht="15" hidden="false" customHeight="true" outlineLevel="0" collapsed="false">
      <c r="A879" s="20"/>
      <c r="B879" s="21"/>
      <c r="C879" s="20"/>
      <c r="D879" s="22"/>
      <c r="E879" s="22"/>
      <c r="F879" s="22"/>
      <c r="G879" s="24" t="str">
        <f aca="false">IF(C879="","",E879-F879)</f>
        <v/>
      </c>
      <c r="H879" s="24" t="str">
        <f aca="false">IF(C879="BUY",-E879,IF(C879="TRIM",G879,""))</f>
        <v/>
      </c>
      <c r="I879" s="25" t="str">
        <f aca="false">IF(C879="BUY",IF(OR(D879="",G879=""),"",G879/D879),IF(C879="TRIM",IF(OR(D879="",E879=""),"",-E879/D879),""))</f>
        <v/>
      </c>
      <c r="J879" s="24" t="str">
        <f aca="false">IF(A879="","",IF(COUNTIF($A$4:A879,A879)=1,INDEX(Chapters!$K$4:$K$203,MATCH(A879,Chapters!$A$4:$A$203,0))+IF(C879="BUY",N(E879),IF(C879="TRIM",-MIN(INDEX(Chapters!$K$4:$K$203,MATCH(A879,Chapters!$A$4:$A$203,0)),ABS(N(I879))*INDEX(Chapters!$H$4:$H$203,MATCH(A879,Chapters!$A$4:$A$203,0))),0)),J878+IF(C879="BUY",N(E879),IF(C879="TRIM",-MIN(J878,ABS(N(I879))*L878),0))))</f>
        <v/>
      </c>
      <c r="K879" s="25" t="str">
        <f aca="false">IF(A879="","",IF(COUNTIF($A$4:A879,A879)=1,INDEX(Chapters!$G$4:$G$203,MATCH(A879,Chapters!$A$4:$A$203,0))+N(I879),K878+N(I879)))</f>
        <v/>
      </c>
      <c r="L879" s="24" t="n">
        <f aca="false">IF(OR(K879="",K879=0),0,J879/K879)</f>
        <v>0</v>
      </c>
      <c r="M879" s="27"/>
    </row>
    <row r="880" customFormat="false" ht="15" hidden="false" customHeight="true" outlineLevel="0" collapsed="false">
      <c r="A880" s="20"/>
      <c r="B880" s="21"/>
      <c r="C880" s="20"/>
      <c r="D880" s="22"/>
      <c r="E880" s="22"/>
      <c r="F880" s="22"/>
      <c r="G880" s="24" t="str">
        <f aca="false">IF(C880="","",E880-F880)</f>
        <v/>
      </c>
      <c r="H880" s="24" t="str">
        <f aca="false">IF(C880="BUY",-E880,IF(C880="TRIM",G880,""))</f>
        <v/>
      </c>
      <c r="I880" s="25" t="str">
        <f aca="false">IF(C880="BUY",IF(OR(D880="",G880=""),"",G880/D880),IF(C880="TRIM",IF(OR(D880="",E880=""),"",-E880/D880),""))</f>
        <v/>
      </c>
      <c r="J880" s="24" t="str">
        <f aca="false">IF(A880="","",IF(COUNTIF($A$4:A880,A880)=1,INDEX(Chapters!$K$4:$K$203,MATCH(A880,Chapters!$A$4:$A$203,0))+IF(C880="BUY",N(E880),IF(C880="TRIM",-MIN(INDEX(Chapters!$K$4:$K$203,MATCH(A880,Chapters!$A$4:$A$203,0)),ABS(N(I880))*INDEX(Chapters!$H$4:$H$203,MATCH(A880,Chapters!$A$4:$A$203,0))),0)),J879+IF(C880="BUY",N(E880),IF(C880="TRIM",-MIN(J879,ABS(N(I880))*L879),0))))</f>
        <v/>
      </c>
      <c r="K880" s="25" t="str">
        <f aca="false">IF(A880="","",IF(COUNTIF($A$4:A880,A880)=1,INDEX(Chapters!$G$4:$G$203,MATCH(A880,Chapters!$A$4:$A$203,0))+N(I880),K879+N(I880)))</f>
        <v/>
      </c>
      <c r="L880" s="24" t="n">
        <f aca="false">IF(OR(K880="",K880=0),0,J880/K880)</f>
        <v>0</v>
      </c>
      <c r="M880" s="27"/>
    </row>
    <row r="881" customFormat="false" ht="15" hidden="false" customHeight="true" outlineLevel="0" collapsed="false">
      <c r="A881" s="20"/>
      <c r="B881" s="21"/>
      <c r="C881" s="20"/>
      <c r="D881" s="22"/>
      <c r="E881" s="22"/>
      <c r="F881" s="22"/>
      <c r="G881" s="24" t="str">
        <f aca="false">IF(C881="","",E881-F881)</f>
        <v/>
      </c>
      <c r="H881" s="24" t="str">
        <f aca="false">IF(C881="BUY",-E881,IF(C881="TRIM",G881,""))</f>
        <v/>
      </c>
      <c r="I881" s="25" t="str">
        <f aca="false">IF(C881="BUY",IF(OR(D881="",G881=""),"",G881/D881),IF(C881="TRIM",IF(OR(D881="",E881=""),"",-E881/D881),""))</f>
        <v/>
      </c>
      <c r="J881" s="24" t="str">
        <f aca="false">IF(A881="","",IF(COUNTIF($A$4:A881,A881)=1,INDEX(Chapters!$K$4:$K$203,MATCH(A881,Chapters!$A$4:$A$203,0))+IF(C881="BUY",N(E881),IF(C881="TRIM",-MIN(INDEX(Chapters!$K$4:$K$203,MATCH(A881,Chapters!$A$4:$A$203,0)),ABS(N(I881))*INDEX(Chapters!$H$4:$H$203,MATCH(A881,Chapters!$A$4:$A$203,0))),0)),J880+IF(C881="BUY",N(E881),IF(C881="TRIM",-MIN(J880,ABS(N(I881))*L880),0))))</f>
        <v/>
      </c>
      <c r="K881" s="25" t="str">
        <f aca="false">IF(A881="","",IF(COUNTIF($A$4:A881,A881)=1,INDEX(Chapters!$G$4:$G$203,MATCH(A881,Chapters!$A$4:$A$203,0))+N(I881),K880+N(I881)))</f>
        <v/>
      </c>
      <c r="L881" s="24" t="n">
        <f aca="false">IF(OR(K881="",K881=0),0,J881/K881)</f>
        <v>0</v>
      </c>
      <c r="M881" s="27"/>
    </row>
    <row r="882" customFormat="false" ht="15" hidden="false" customHeight="true" outlineLevel="0" collapsed="false">
      <c r="A882" s="20"/>
      <c r="B882" s="21"/>
      <c r="C882" s="20"/>
      <c r="D882" s="22"/>
      <c r="E882" s="22"/>
      <c r="F882" s="22"/>
      <c r="G882" s="24" t="str">
        <f aca="false">IF(C882="","",E882-F882)</f>
        <v/>
      </c>
      <c r="H882" s="24" t="str">
        <f aca="false">IF(C882="BUY",-E882,IF(C882="TRIM",G882,""))</f>
        <v/>
      </c>
      <c r="I882" s="25" t="str">
        <f aca="false">IF(C882="BUY",IF(OR(D882="",G882=""),"",G882/D882),IF(C882="TRIM",IF(OR(D882="",E882=""),"",-E882/D882),""))</f>
        <v/>
      </c>
      <c r="J882" s="24" t="str">
        <f aca="false">IF(A882="","",IF(COUNTIF($A$4:A882,A882)=1,INDEX(Chapters!$K$4:$K$203,MATCH(A882,Chapters!$A$4:$A$203,0))+IF(C882="BUY",N(E882),IF(C882="TRIM",-MIN(INDEX(Chapters!$K$4:$K$203,MATCH(A882,Chapters!$A$4:$A$203,0)),ABS(N(I882))*INDEX(Chapters!$H$4:$H$203,MATCH(A882,Chapters!$A$4:$A$203,0))),0)),J881+IF(C882="BUY",N(E882),IF(C882="TRIM",-MIN(J881,ABS(N(I882))*L881),0))))</f>
        <v/>
      </c>
      <c r="K882" s="25" t="str">
        <f aca="false">IF(A882="","",IF(COUNTIF($A$4:A882,A882)=1,INDEX(Chapters!$G$4:$G$203,MATCH(A882,Chapters!$A$4:$A$203,0))+N(I882),K881+N(I882)))</f>
        <v/>
      </c>
      <c r="L882" s="24" t="n">
        <f aca="false">IF(OR(K882="",K882=0),0,J882/K882)</f>
        <v>0</v>
      </c>
      <c r="M882" s="27"/>
    </row>
    <row r="883" customFormat="false" ht="15" hidden="false" customHeight="true" outlineLevel="0" collapsed="false">
      <c r="A883" s="20"/>
      <c r="B883" s="21"/>
      <c r="C883" s="20"/>
      <c r="D883" s="22"/>
      <c r="E883" s="22"/>
      <c r="F883" s="22"/>
      <c r="G883" s="24" t="str">
        <f aca="false">IF(C883="","",E883-F883)</f>
        <v/>
      </c>
      <c r="H883" s="24" t="str">
        <f aca="false">IF(C883="BUY",-E883,IF(C883="TRIM",G883,""))</f>
        <v/>
      </c>
      <c r="I883" s="25" t="str">
        <f aca="false">IF(C883="BUY",IF(OR(D883="",G883=""),"",G883/D883),IF(C883="TRIM",IF(OR(D883="",E883=""),"",-E883/D883),""))</f>
        <v/>
      </c>
      <c r="J883" s="24" t="str">
        <f aca="false">IF(A883="","",IF(COUNTIF($A$4:A883,A883)=1,INDEX(Chapters!$K$4:$K$203,MATCH(A883,Chapters!$A$4:$A$203,0))+IF(C883="BUY",N(E883),IF(C883="TRIM",-MIN(INDEX(Chapters!$K$4:$K$203,MATCH(A883,Chapters!$A$4:$A$203,0)),ABS(N(I883))*INDEX(Chapters!$H$4:$H$203,MATCH(A883,Chapters!$A$4:$A$203,0))),0)),J882+IF(C883="BUY",N(E883),IF(C883="TRIM",-MIN(J882,ABS(N(I883))*L882),0))))</f>
        <v/>
      </c>
      <c r="K883" s="25" t="str">
        <f aca="false">IF(A883="","",IF(COUNTIF($A$4:A883,A883)=1,INDEX(Chapters!$G$4:$G$203,MATCH(A883,Chapters!$A$4:$A$203,0))+N(I883),K882+N(I883)))</f>
        <v/>
      </c>
      <c r="L883" s="24" t="n">
        <f aca="false">IF(OR(K883="",K883=0),0,J883/K883)</f>
        <v>0</v>
      </c>
      <c r="M883" s="27"/>
    </row>
    <row r="884" customFormat="false" ht="15" hidden="false" customHeight="true" outlineLevel="0" collapsed="false">
      <c r="A884" s="20"/>
      <c r="B884" s="21"/>
      <c r="C884" s="20"/>
      <c r="D884" s="22"/>
      <c r="E884" s="22"/>
      <c r="F884" s="22"/>
      <c r="G884" s="24" t="str">
        <f aca="false">IF(C884="","",E884-F884)</f>
        <v/>
      </c>
      <c r="H884" s="24" t="str">
        <f aca="false">IF(C884="BUY",-E884,IF(C884="TRIM",G884,""))</f>
        <v/>
      </c>
      <c r="I884" s="25" t="str">
        <f aca="false">IF(C884="BUY",IF(OR(D884="",G884=""),"",G884/D884),IF(C884="TRIM",IF(OR(D884="",E884=""),"",-E884/D884),""))</f>
        <v/>
      </c>
      <c r="J884" s="24" t="str">
        <f aca="false">IF(A884="","",IF(COUNTIF($A$4:A884,A884)=1,INDEX(Chapters!$K$4:$K$203,MATCH(A884,Chapters!$A$4:$A$203,0))+IF(C884="BUY",N(E884),IF(C884="TRIM",-MIN(INDEX(Chapters!$K$4:$K$203,MATCH(A884,Chapters!$A$4:$A$203,0)),ABS(N(I884))*INDEX(Chapters!$H$4:$H$203,MATCH(A884,Chapters!$A$4:$A$203,0))),0)),J883+IF(C884="BUY",N(E884),IF(C884="TRIM",-MIN(J883,ABS(N(I884))*L883),0))))</f>
        <v/>
      </c>
      <c r="K884" s="25" t="str">
        <f aca="false">IF(A884="","",IF(COUNTIF($A$4:A884,A884)=1,INDEX(Chapters!$G$4:$G$203,MATCH(A884,Chapters!$A$4:$A$203,0))+N(I884),K883+N(I884)))</f>
        <v/>
      </c>
      <c r="L884" s="24" t="n">
        <f aca="false">IF(OR(K884="",K884=0),0,J884/K884)</f>
        <v>0</v>
      </c>
      <c r="M884" s="27"/>
    </row>
    <row r="885" customFormat="false" ht="15" hidden="false" customHeight="true" outlineLevel="0" collapsed="false">
      <c r="A885" s="20"/>
      <c r="B885" s="21"/>
      <c r="C885" s="20"/>
      <c r="D885" s="22"/>
      <c r="E885" s="22"/>
      <c r="F885" s="22"/>
      <c r="G885" s="24" t="str">
        <f aca="false">IF(C885="","",E885-F885)</f>
        <v/>
      </c>
      <c r="H885" s="24" t="str">
        <f aca="false">IF(C885="BUY",-E885,IF(C885="TRIM",G885,""))</f>
        <v/>
      </c>
      <c r="I885" s="25" t="str">
        <f aca="false">IF(C885="BUY",IF(OR(D885="",G885=""),"",G885/D885),IF(C885="TRIM",IF(OR(D885="",E885=""),"",-E885/D885),""))</f>
        <v/>
      </c>
      <c r="J885" s="24" t="str">
        <f aca="false">IF(A885="","",IF(COUNTIF($A$4:A885,A885)=1,INDEX(Chapters!$K$4:$K$203,MATCH(A885,Chapters!$A$4:$A$203,0))+IF(C885="BUY",N(E885),IF(C885="TRIM",-MIN(INDEX(Chapters!$K$4:$K$203,MATCH(A885,Chapters!$A$4:$A$203,0)),ABS(N(I885))*INDEX(Chapters!$H$4:$H$203,MATCH(A885,Chapters!$A$4:$A$203,0))),0)),J884+IF(C885="BUY",N(E885),IF(C885="TRIM",-MIN(J884,ABS(N(I885))*L884),0))))</f>
        <v/>
      </c>
      <c r="K885" s="25" t="str">
        <f aca="false">IF(A885="","",IF(COUNTIF($A$4:A885,A885)=1,INDEX(Chapters!$G$4:$G$203,MATCH(A885,Chapters!$A$4:$A$203,0))+N(I885),K884+N(I885)))</f>
        <v/>
      </c>
      <c r="L885" s="24" t="n">
        <f aca="false">IF(OR(K885="",K885=0),0,J885/K885)</f>
        <v>0</v>
      </c>
      <c r="M885" s="27"/>
    </row>
    <row r="886" customFormat="false" ht="15" hidden="false" customHeight="true" outlineLevel="0" collapsed="false">
      <c r="A886" s="20"/>
      <c r="B886" s="21"/>
      <c r="C886" s="20"/>
      <c r="D886" s="22"/>
      <c r="E886" s="22"/>
      <c r="F886" s="22"/>
      <c r="G886" s="24" t="str">
        <f aca="false">IF(C886="","",E886-F886)</f>
        <v/>
      </c>
      <c r="H886" s="24" t="str">
        <f aca="false">IF(C886="BUY",-E886,IF(C886="TRIM",G886,""))</f>
        <v/>
      </c>
      <c r="I886" s="25" t="str">
        <f aca="false">IF(C886="BUY",IF(OR(D886="",G886=""),"",G886/D886),IF(C886="TRIM",IF(OR(D886="",E886=""),"",-E886/D886),""))</f>
        <v/>
      </c>
      <c r="J886" s="24" t="str">
        <f aca="false">IF(A886="","",IF(COUNTIF($A$4:A886,A886)=1,INDEX(Chapters!$K$4:$K$203,MATCH(A886,Chapters!$A$4:$A$203,0))+IF(C886="BUY",N(E886),IF(C886="TRIM",-MIN(INDEX(Chapters!$K$4:$K$203,MATCH(A886,Chapters!$A$4:$A$203,0)),ABS(N(I886))*INDEX(Chapters!$H$4:$H$203,MATCH(A886,Chapters!$A$4:$A$203,0))),0)),J885+IF(C886="BUY",N(E886),IF(C886="TRIM",-MIN(J885,ABS(N(I886))*L885),0))))</f>
        <v/>
      </c>
      <c r="K886" s="25" t="str">
        <f aca="false">IF(A886="","",IF(COUNTIF($A$4:A886,A886)=1,INDEX(Chapters!$G$4:$G$203,MATCH(A886,Chapters!$A$4:$A$203,0))+N(I886),K885+N(I886)))</f>
        <v/>
      </c>
      <c r="L886" s="24" t="n">
        <f aca="false">IF(OR(K886="",K886=0),0,J886/K886)</f>
        <v>0</v>
      </c>
      <c r="M886" s="27"/>
    </row>
    <row r="887" customFormat="false" ht="15" hidden="false" customHeight="true" outlineLevel="0" collapsed="false">
      <c r="A887" s="20"/>
      <c r="B887" s="21"/>
      <c r="C887" s="20"/>
      <c r="D887" s="22"/>
      <c r="E887" s="22"/>
      <c r="F887" s="22"/>
      <c r="G887" s="24" t="str">
        <f aca="false">IF(C887="","",E887-F887)</f>
        <v/>
      </c>
      <c r="H887" s="24" t="str">
        <f aca="false">IF(C887="BUY",-E887,IF(C887="TRIM",G887,""))</f>
        <v/>
      </c>
      <c r="I887" s="25" t="str">
        <f aca="false">IF(C887="BUY",IF(OR(D887="",G887=""),"",G887/D887),IF(C887="TRIM",IF(OR(D887="",E887=""),"",-E887/D887),""))</f>
        <v/>
      </c>
      <c r="J887" s="24" t="str">
        <f aca="false">IF(A887="","",IF(COUNTIF($A$4:A887,A887)=1,INDEX(Chapters!$K$4:$K$203,MATCH(A887,Chapters!$A$4:$A$203,0))+IF(C887="BUY",N(E887),IF(C887="TRIM",-MIN(INDEX(Chapters!$K$4:$K$203,MATCH(A887,Chapters!$A$4:$A$203,0)),ABS(N(I887))*INDEX(Chapters!$H$4:$H$203,MATCH(A887,Chapters!$A$4:$A$203,0))),0)),J886+IF(C887="BUY",N(E887),IF(C887="TRIM",-MIN(J886,ABS(N(I887))*L886),0))))</f>
        <v/>
      </c>
      <c r="K887" s="25" t="str">
        <f aca="false">IF(A887="","",IF(COUNTIF($A$4:A887,A887)=1,INDEX(Chapters!$G$4:$G$203,MATCH(A887,Chapters!$A$4:$A$203,0))+N(I887),K886+N(I887)))</f>
        <v/>
      </c>
      <c r="L887" s="24" t="n">
        <f aca="false">IF(OR(K887="",K887=0),0,J887/K887)</f>
        <v>0</v>
      </c>
      <c r="M887" s="27"/>
    </row>
    <row r="888" customFormat="false" ht="15" hidden="false" customHeight="true" outlineLevel="0" collapsed="false">
      <c r="A888" s="20"/>
      <c r="B888" s="21"/>
      <c r="C888" s="20"/>
      <c r="D888" s="22"/>
      <c r="E888" s="22"/>
      <c r="F888" s="22"/>
      <c r="G888" s="24" t="str">
        <f aca="false">IF(C888="","",E888-F888)</f>
        <v/>
      </c>
      <c r="H888" s="24" t="str">
        <f aca="false">IF(C888="BUY",-E888,IF(C888="TRIM",G888,""))</f>
        <v/>
      </c>
      <c r="I888" s="25" t="str">
        <f aca="false">IF(C888="BUY",IF(OR(D888="",G888=""),"",G888/D888),IF(C888="TRIM",IF(OR(D888="",E888=""),"",-E888/D888),""))</f>
        <v/>
      </c>
      <c r="J888" s="24" t="str">
        <f aca="false">IF(A888="","",IF(COUNTIF($A$4:A888,A888)=1,INDEX(Chapters!$K$4:$K$203,MATCH(A888,Chapters!$A$4:$A$203,0))+IF(C888="BUY",N(E888),IF(C888="TRIM",-MIN(INDEX(Chapters!$K$4:$K$203,MATCH(A888,Chapters!$A$4:$A$203,0)),ABS(N(I888))*INDEX(Chapters!$H$4:$H$203,MATCH(A888,Chapters!$A$4:$A$203,0))),0)),J887+IF(C888="BUY",N(E888),IF(C888="TRIM",-MIN(J887,ABS(N(I888))*L887),0))))</f>
        <v/>
      </c>
      <c r="K888" s="25" t="str">
        <f aca="false">IF(A888="","",IF(COUNTIF($A$4:A888,A888)=1,INDEX(Chapters!$G$4:$G$203,MATCH(A888,Chapters!$A$4:$A$203,0))+N(I888),K887+N(I888)))</f>
        <v/>
      </c>
      <c r="L888" s="24" t="n">
        <f aca="false">IF(OR(K888="",K888=0),0,J888/K888)</f>
        <v>0</v>
      </c>
      <c r="M888" s="27"/>
    </row>
    <row r="889" customFormat="false" ht="15" hidden="false" customHeight="true" outlineLevel="0" collapsed="false">
      <c r="A889" s="20"/>
      <c r="B889" s="21"/>
      <c r="C889" s="20"/>
      <c r="D889" s="22"/>
      <c r="E889" s="22"/>
      <c r="F889" s="22"/>
      <c r="G889" s="24" t="str">
        <f aca="false">IF(C889="","",E889-F889)</f>
        <v/>
      </c>
      <c r="H889" s="24" t="str">
        <f aca="false">IF(C889="BUY",-E889,IF(C889="TRIM",G889,""))</f>
        <v/>
      </c>
      <c r="I889" s="25" t="str">
        <f aca="false">IF(C889="BUY",IF(OR(D889="",G889=""),"",G889/D889),IF(C889="TRIM",IF(OR(D889="",E889=""),"",-E889/D889),""))</f>
        <v/>
      </c>
      <c r="J889" s="24" t="str">
        <f aca="false">IF(A889="","",IF(COUNTIF($A$4:A889,A889)=1,INDEX(Chapters!$K$4:$K$203,MATCH(A889,Chapters!$A$4:$A$203,0))+IF(C889="BUY",N(E889),IF(C889="TRIM",-MIN(INDEX(Chapters!$K$4:$K$203,MATCH(A889,Chapters!$A$4:$A$203,0)),ABS(N(I889))*INDEX(Chapters!$H$4:$H$203,MATCH(A889,Chapters!$A$4:$A$203,0))),0)),J888+IF(C889="BUY",N(E889),IF(C889="TRIM",-MIN(J888,ABS(N(I889))*L888),0))))</f>
        <v/>
      </c>
      <c r="K889" s="25" t="str">
        <f aca="false">IF(A889="","",IF(COUNTIF($A$4:A889,A889)=1,INDEX(Chapters!$G$4:$G$203,MATCH(A889,Chapters!$A$4:$A$203,0))+N(I889),K888+N(I889)))</f>
        <v/>
      </c>
      <c r="L889" s="24" t="n">
        <f aca="false">IF(OR(K889="",K889=0),0,J889/K889)</f>
        <v>0</v>
      </c>
      <c r="M889" s="27"/>
    </row>
    <row r="890" customFormat="false" ht="15" hidden="false" customHeight="true" outlineLevel="0" collapsed="false">
      <c r="A890" s="20"/>
      <c r="B890" s="21"/>
      <c r="C890" s="20"/>
      <c r="D890" s="22"/>
      <c r="E890" s="22"/>
      <c r="F890" s="22"/>
      <c r="G890" s="24" t="str">
        <f aca="false">IF(C890="","",E890-F890)</f>
        <v/>
      </c>
      <c r="H890" s="24" t="str">
        <f aca="false">IF(C890="BUY",-E890,IF(C890="TRIM",G890,""))</f>
        <v/>
      </c>
      <c r="I890" s="25" t="str">
        <f aca="false">IF(C890="BUY",IF(OR(D890="",G890=""),"",G890/D890),IF(C890="TRIM",IF(OR(D890="",E890=""),"",-E890/D890),""))</f>
        <v/>
      </c>
      <c r="J890" s="24" t="str">
        <f aca="false">IF(A890="","",IF(COUNTIF($A$4:A890,A890)=1,INDEX(Chapters!$K$4:$K$203,MATCH(A890,Chapters!$A$4:$A$203,0))+IF(C890="BUY",N(E890),IF(C890="TRIM",-MIN(INDEX(Chapters!$K$4:$K$203,MATCH(A890,Chapters!$A$4:$A$203,0)),ABS(N(I890))*INDEX(Chapters!$H$4:$H$203,MATCH(A890,Chapters!$A$4:$A$203,0))),0)),J889+IF(C890="BUY",N(E890),IF(C890="TRIM",-MIN(J889,ABS(N(I890))*L889),0))))</f>
        <v/>
      </c>
      <c r="K890" s="25" t="str">
        <f aca="false">IF(A890="","",IF(COUNTIF($A$4:A890,A890)=1,INDEX(Chapters!$G$4:$G$203,MATCH(A890,Chapters!$A$4:$A$203,0))+N(I890),K889+N(I890)))</f>
        <v/>
      </c>
      <c r="L890" s="24" t="n">
        <f aca="false">IF(OR(K890="",K890=0),0,J890/K890)</f>
        <v>0</v>
      </c>
      <c r="M890" s="27"/>
    </row>
    <row r="891" customFormat="false" ht="15" hidden="false" customHeight="true" outlineLevel="0" collapsed="false">
      <c r="A891" s="20"/>
      <c r="B891" s="21"/>
      <c r="C891" s="20"/>
      <c r="D891" s="22"/>
      <c r="E891" s="22"/>
      <c r="F891" s="22"/>
      <c r="G891" s="24" t="str">
        <f aca="false">IF(C891="","",E891-F891)</f>
        <v/>
      </c>
      <c r="H891" s="24" t="str">
        <f aca="false">IF(C891="BUY",-E891,IF(C891="TRIM",G891,""))</f>
        <v/>
      </c>
      <c r="I891" s="25" t="str">
        <f aca="false">IF(C891="BUY",IF(OR(D891="",G891=""),"",G891/D891),IF(C891="TRIM",IF(OR(D891="",E891=""),"",-E891/D891),""))</f>
        <v/>
      </c>
      <c r="J891" s="24" t="str">
        <f aca="false">IF(A891="","",IF(COUNTIF($A$4:A891,A891)=1,INDEX(Chapters!$K$4:$K$203,MATCH(A891,Chapters!$A$4:$A$203,0))+IF(C891="BUY",N(E891),IF(C891="TRIM",-MIN(INDEX(Chapters!$K$4:$K$203,MATCH(A891,Chapters!$A$4:$A$203,0)),ABS(N(I891))*INDEX(Chapters!$H$4:$H$203,MATCH(A891,Chapters!$A$4:$A$203,0))),0)),J890+IF(C891="BUY",N(E891),IF(C891="TRIM",-MIN(J890,ABS(N(I891))*L890),0))))</f>
        <v/>
      </c>
      <c r="K891" s="25" t="str">
        <f aca="false">IF(A891="","",IF(COUNTIF($A$4:A891,A891)=1,INDEX(Chapters!$G$4:$G$203,MATCH(A891,Chapters!$A$4:$A$203,0))+N(I891),K890+N(I891)))</f>
        <v/>
      </c>
      <c r="L891" s="24" t="n">
        <f aca="false">IF(OR(K891="",K891=0),0,J891/K891)</f>
        <v>0</v>
      </c>
      <c r="M891" s="27"/>
    </row>
    <row r="892" customFormat="false" ht="15" hidden="false" customHeight="true" outlineLevel="0" collapsed="false">
      <c r="A892" s="20"/>
      <c r="B892" s="21"/>
      <c r="C892" s="20"/>
      <c r="D892" s="22"/>
      <c r="E892" s="22"/>
      <c r="F892" s="22"/>
      <c r="G892" s="24" t="str">
        <f aca="false">IF(C892="","",E892-F892)</f>
        <v/>
      </c>
      <c r="H892" s="24" t="str">
        <f aca="false">IF(C892="BUY",-E892,IF(C892="TRIM",G892,""))</f>
        <v/>
      </c>
      <c r="I892" s="25" t="str">
        <f aca="false">IF(C892="BUY",IF(OR(D892="",G892=""),"",G892/D892),IF(C892="TRIM",IF(OR(D892="",E892=""),"",-E892/D892),""))</f>
        <v/>
      </c>
      <c r="J892" s="24" t="str">
        <f aca="false">IF(A892="","",IF(COUNTIF($A$4:A892,A892)=1,INDEX(Chapters!$K$4:$K$203,MATCH(A892,Chapters!$A$4:$A$203,0))+IF(C892="BUY",N(E892),IF(C892="TRIM",-MIN(INDEX(Chapters!$K$4:$K$203,MATCH(A892,Chapters!$A$4:$A$203,0)),ABS(N(I892))*INDEX(Chapters!$H$4:$H$203,MATCH(A892,Chapters!$A$4:$A$203,0))),0)),J891+IF(C892="BUY",N(E892),IF(C892="TRIM",-MIN(J891,ABS(N(I892))*L891),0))))</f>
        <v/>
      </c>
      <c r="K892" s="25" t="str">
        <f aca="false">IF(A892="","",IF(COUNTIF($A$4:A892,A892)=1,INDEX(Chapters!$G$4:$G$203,MATCH(A892,Chapters!$A$4:$A$203,0))+N(I892),K891+N(I892)))</f>
        <v/>
      </c>
      <c r="L892" s="24" t="n">
        <f aca="false">IF(OR(K892="",K892=0),0,J892/K892)</f>
        <v>0</v>
      </c>
      <c r="M892" s="27"/>
    </row>
    <row r="893" customFormat="false" ht="15" hidden="false" customHeight="true" outlineLevel="0" collapsed="false">
      <c r="A893" s="20"/>
      <c r="B893" s="21"/>
      <c r="C893" s="20"/>
      <c r="D893" s="22"/>
      <c r="E893" s="22"/>
      <c r="F893" s="22"/>
      <c r="G893" s="24" t="str">
        <f aca="false">IF(C893="","",E893-F893)</f>
        <v/>
      </c>
      <c r="H893" s="24" t="str">
        <f aca="false">IF(C893="BUY",-E893,IF(C893="TRIM",G893,""))</f>
        <v/>
      </c>
      <c r="I893" s="25" t="str">
        <f aca="false">IF(C893="BUY",IF(OR(D893="",G893=""),"",G893/D893),IF(C893="TRIM",IF(OR(D893="",E893=""),"",-E893/D893),""))</f>
        <v/>
      </c>
      <c r="J893" s="24" t="str">
        <f aca="false">IF(A893="","",IF(COUNTIF($A$4:A893,A893)=1,INDEX(Chapters!$K$4:$K$203,MATCH(A893,Chapters!$A$4:$A$203,0))+IF(C893="BUY",N(E893),IF(C893="TRIM",-MIN(INDEX(Chapters!$K$4:$K$203,MATCH(A893,Chapters!$A$4:$A$203,0)),ABS(N(I893))*INDEX(Chapters!$H$4:$H$203,MATCH(A893,Chapters!$A$4:$A$203,0))),0)),J892+IF(C893="BUY",N(E893),IF(C893="TRIM",-MIN(J892,ABS(N(I893))*L892),0))))</f>
        <v/>
      </c>
      <c r="K893" s="25" t="str">
        <f aca="false">IF(A893="","",IF(COUNTIF($A$4:A893,A893)=1,INDEX(Chapters!$G$4:$G$203,MATCH(A893,Chapters!$A$4:$A$203,0))+N(I893),K892+N(I893)))</f>
        <v/>
      </c>
      <c r="L893" s="24" t="n">
        <f aca="false">IF(OR(K893="",K893=0),0,J893/K893)</f>
        <v>0</v>
      </c>
      <c r="M893" s="27"/>
    </row>
    <row r="894" customFormat="false" ht="15" hidden="false" customHeight="true" outlineLevel="0" collapsed="false">
      <c r="A894" s="20"/>
      <c r="B894" s="21"/>
      <c r="C894" s="20"/>
      <c r="D894" s="22"/>
      <c r="E894" s="22"/>
      <c r="F894" s="22"/>
      <c r="G894" s="24" t="str">
        <f aca="false">IF(C894="","",E894-F894)</f>
        <v/>
      </c>
      <c r="H894" s="24" t="str">
        <f aca="false">IF(C894="BUY",-E894,IF(C894="TRIM",G894,""))</f>
        <v/>
      </c>
      <c r="I894" s="25" t="str">
        <f aca="false">IF(C894="BUY",IF(OR(D894="",G894=""),"",G894/D894),IF(C894="TRIM",IF(OR(D894="",E894=""),"",-E894/D894),""))</f>
        <v/>
      </c>
      <c r="J894" s="24" t="str">
        <f aca="false">IF(A894="","",IF(COUNTIF($A$4:A894,A894)=1,INDEX(Chapters!$K$4:$K$203,MATCH(A894,Chapters!$A$4:$A$203,0))+IF(C894="BUY",N(E894),IF(C894="TRIM",-MIN(INDEX(Chapters!$K$4:$K$203,MATCH(A894,Chapters!$A$4:$A$203,0)),ABS(N(I894))*INDEX(Chapters!$H$4:$H$203,MATCH(A894,Chapters!$A$4:$A$203,0))),0)),J893+IF(C894="BUY",N(E894),IF(C894="TRIM",-MIN(J893,ABS(N(I894))*L893),0))))</f>
        <v/>
      </c>
      <c r="K894" s="25" t="str">
        <f aca="false">IF(A894="","",IF(COUNTIF($A$4:A894,A894)=1,INDEX(Chapters!$G$4:$G$203,MATCH(A894,Chapters!$A$4:$A$203,0))+N(I894),K893+N(I894)))</f>
        <v/>
      </c>
      <c r="L894" s="24" t="n">
        <f aca="false">IF(OR(K894="",K894=0),0,J894/K894)</f>
        <v>0</v>
      </c>
      <c r="M894" s="27"/>
    </row>
    <row r="895" customFormat="false" ht="15" hidden="false" customHeight="true" outlineLevel="0" collapsed="false">
      <c r="A895" s="20"/>
      <c r="B895" s="21"/>
      <c r="C895" s="20"/>
      <c r="D895" s="22"/>
      <c r="E895" s="22"/>
      <c r="F895" s="22"/>
      <c r="G895" s="24" t="str">
        <f aca="false">IF(C895="","",E895-F895)</f>
        <v/>
      </c>
      <c r="H895" s="24" t="str">
        <f aca="false">IF(C895="BUY",-E895,IF(C895="TRIM",G895,""))</f>
        <v/>
      </c>
      <c r="I895" s="25" t="str">
        <f aca="false">IF(C895="BUY",IF(OR(D895="",G895=""),"",G895/D895),IF(C895="TRIM",IF(OR(D895="",E895=""),"",-E895/D895),""))</f>
        <v/>
      </c>
      <c r="J895" s="24" t="str">
        <f aca="false">IF(A895="","",IF(COUNTIF($A$4:A895,A895)=1,INDEX(Chapters!$K$4:$K$203,MATCH(A895,Chapters!$A$4:$A$203,0))+IF(C895="BUY",N(E895),IF(C895="TRIM",-MIN(INDEX(Chapters!$K$4:$K$203,MATCH(A895,Chapters!$A$4:$A$203,0)),ABS(N(I895))*INDEX(Chapters!$H$4:$H$203,MATCH(A895,Chapters!$A$4:$A$203,0))),0)),J894+IF(C895="BUY",N(E895),IF(C895="TRIM",-MIN(J894,ABS(N(I895))*L894),0))))</f>
        <v/>
      </c>
      <c r="K895" s="25" t="str">
        <f aca="false">IF(A895="","",IF(COUNTIF($A$4:A895,A895)=1,INDEX(Chapters!$G$4:$G$203,MATCH(A895,Chapters!$A$4:$A$203,0))+N(I895),K894+N(I895)))</f>
        <v/>
      </c>
      <c r="L895" s="24" t="n">
        <f aca="false">IF(OR(K895="",K895=0),0,J895/K895)</f>
        <v>0</v>
      </c>
      <c r="M895" s="27"/>
    </row>
    <row r="896" customFormat="false" ht="15" hidden="false" customHeight="true" outlineLevel="0" collapsed="false">
      <c r="A896" s="20"/>
      <c r="B896" s="21"/>
      <c r="C896" s="20"/>
      <c r="D896" s="22"/>
      <c r="E896" s="22"/>
      <c r="F896" s="22"/>
      <c r="G896" s="24" t="str">
        <f aca="false">IF(C896="","",E896-F896)</f>
        <v/>
      </c>
      <c r="H896" s="24" t="str">
        <f aca="false">IF(C896="BUY",-E896,IF(C896="TRIM",G896,""))</f>
        <v/>
      </c>
      <c r="I896" s="25" t="str">
        <f aca="false">IF(C896="BUY",IF(OR(D896="",G896=""),"",G896/D896),IF(C896="TRIM",IF(OR(D896="",E896=""),"",-E896/D896),""))</f>
        <v/>
      </c>
      <c r="J896" s="24" t="str">
        <f aca="false">IF(A896="","",IF(COUNTIF($A$4:A896,A896)=1,INDEX(Chapters!$K$4:$K$203,MATCH(A896,Chapters!$A$4:$A$203,0))+IF(C896="BUY",N(E896),IF(C896="TRIM",-MIN(INDEX(Chapters!$K$4:$K$203,MATCH(A896,Chapters!$A$4:$A$203,0)),ABS(N(I896))*INDEX(Chapters!$H$4:$H$203,MATCH(A896,Chapters!$A$4:$A$203,0))),0)),J895+IF(C896="BUY",N(E896),IF(C896="TRIM",-MIN(J895,ABS(N(I896))*L895),0))))</f>
        <v/>
      </c>
      <c r="K896" s="25" t="str">
        <f aca="false">IF(A896="","",IF(COUNTIF($A$4:A896,A896)=1,INDEX(Chapters!$G$4:$G$203,MATCH(A896,Chapters!$A$4:$A$203,0))+N(I896),K895+N(I896)))</f>
        <v/>
      </c>
      <c r="L896" s="24" t="n">
        <f aca="false">IF(OR(K896="",K896=0),0,J896/K896)</f>
        <v>0</v>
      </c>
      <c r="M896" s="27"/>
    </row>
    <row r="897" customFormat="false" ht="15" hidden="false" customHeight="true" outlineLevel="0" collapsed="false">
      <c r="A897" s="20"/>
      <c r="B897" s="21"/>
      <c r="C897" s="20"/>
      <c r="D897" s="22"/>
      <c r="E897" s="22"/>
      <c r="F897" s="22"/>
      <c r="G897" s="24" t="str">
        <f aca="false">IF(C897="","",E897-F897)</f>
        <v/>
      </c>
      <c r="H897" s="24" t="str">
        <f aca="false">IF(C897="BUY",-E897,IF(C897="TRIM",G897,""))</f>
        <v/>
      </c>
      <c r="I897" s="25" t="str">
        <f aca="false">IF(C897="BUY",IF(OR(D897="",G897=""),"",G897/D897),IF(C897="TRIM",IF(OR(D897="",E897=""),"",-E897/D897),""))</f>
        <v/>
      </c>
      <c r="J897" s="24" t="str">
        <f aca="false">IF(A897="","",IF(COUNTIF($A$4:A897,A897)=1,INDEX(Chapters!$K$4:$K$203,MATCH(A897,Chapters!$A$4:$A$203,0))+IF(C897="BUY",N(E897),IF(C897="TRIM",-MIN(INDEX(Chapters!$K$4:$K$203,MATCH(A897,Chapters!$A$4:$A$203,0)),ABS(N(I897))*INDEX(Chapters!$H$4:$H$203,MATCH(A897,Chapters!$A$4:$A$203,0))),0)),J896+IF(C897="BUY",N(E897),IF(C897="TRIM",-MIN(J896,ABS(N(I897))*L896),0))))</f>
        <v/>
      </c>
      <c r="K897" s="25" t="str">
        <f aca="false">IF(A897="","",IF(COUNTIF($A$4:A897,A897)=1,INDEX(Chapters!$G$4:$G$203,MATCH(A897,Chapters!$A$4:$A$203,0))+N(I897),K896+N(I897)))</f>
        <v/>
      </c>
      <c r="L897" s="24" t="n">
        <f aca="false">IF(OR(K897="",K897=0),0,J897/K897)</f>
        <v>0</v>
      </c>
      <c r="M897" s="27"/>
    </row>
    <row r="898" customFormat="false" ht="15" hidden="false" customHeight="true" outlineLevel="0" collapsed="false">
      <c r="A898" s="20"/>
      <c r="B898" s="21"/>
      <c r="C898" s="20"/>
      <c r="D898" s="22"/>
      <c r="E898" s="22"/>
      <c r="F898" s="22"/>
      <c r="G898" s="24" t="str">
        <f aca="false">IF(C898="","",E898-F898)</f>
        <v/>
      </c>
      <c r="H898" s="24" t="str">
        <f aca="false">IF(C898="BUY",-E898,IF(C898="TRIM",G898,""))</f>
        <v/>
      </c>
      <c r="I898" s="25" t="str">
        <f aca="false">IF(C898="BUY",IF(OR(D898="",G898=""),"",G898/D898),IF(C898="TRIM",IF(OR(D898="",E898=""),"",-E898/D898),""))</f>
        <v/>
      </c>
      <c r="J898" s="24" t="str">
        <f aca="false">IF(A898="","",IF(COUNTIF($A$4:A898,A898)=1,INDEX(Chapters!$K$4:$K$203,MATCH(A898,Chapters!$A$4:$A$203,0))+IF(C898="BUY",N(E898),IF(C898="TRIM",-MIN(INDEX(Chapters!$K$4:$K$203,MATCH(A898,Chapters!$A$4:$A$203,0)),ABS(N(I898))*INDEX(Chapters!$H$4:$H$203,MATCH(A898,Chapters!$A$4:$A$203,0))),0)),J897+IF(C898="BUY",N(E898),IF(C898="TRIM",-MIN(J897,ABS(N(I898))*L897),0))))</f>
        <v/>
      </c>
      <c r="K898" s="25" t="str">
        <f aca="false">IF(A898="","",IF(COUNTIF($A$4:A898,A898)=1,INDEX(Chapters!$G$4:$G$203,MATCH(A898,Chapters!$A$4:$A$203,0))+N(I898),K897+N(I898)))</f>
        <v/>
      </c>
      <c r="L898" s="24" t="n">
        <f aca="false">IF(OR(K898="",K898=0),0,J898/K898)</f>
        <v>0</v>
      </c>
      <c r="M898" s="27"/>
    </row>
    <row r="899" customFormat="false" ht="15" hidden="false" customHeight="true" outlineLevel="0" collapsed="false">
      <c r="A899" s="20"/>
      <c r="B899" s="21"/>
      <c r="C899" s="20"/>
      <c r="D899" s="22"/>
      <c r="E899" s="22"/>
      <c r="F899" s="22"/>
      <c r="G899" s="24" t="str">
        <f aca="false">IF(C899="","",E899-F899)</f>
        <v/>
      </c>
      <c r="H899" s="24" t="str">
        <f aca="false">IF(C899="BUY",-E899,IF(C899="TRIM",G899,""))</f>
        <v/>
      </c>
      <c r="I899" s="25" t="str">
        <f aca="false">IF(C899="BUY",IF(OR(D899="",G899=""),"",G899/D899),IF(C899="TRIM",IF(OR(D899="",E899=""),"",-E899/D899),""))</f>
        <v/>
      </c>
      <c r="J899" s="24" t="str">
        <f aca="false">IF(A899="","",IF(COUNTIF($A$4:A899,A899)=1,INDEX(Chapters!$K$4:$K$203,MATCH(A899,Chapters!$A$4:$A$203,0))+IF(C899="BUY",N(E899),IF(C899="TRIM",-MIN(INDEX(Chapters!$K$4:$K$203,MATCH(A899,Chapters!$A$4:$A$203,0)),ABS(N(I899))*INDEX(Chapters!$H$4:$H$203,MATCH(A899,Chapters!$A$4:$A$203,0))),0)),J898+IF(C899="BUY",N(E899),IF(C899="TRIM",-MIN(J898,ABS(N(I899))*L898),0))))</f>
        <v/>
      </c>
      <c r="K899" s="25" t="str">
        <f aca="false">IF(A899="","",IF(COUNTIF($A$4:A899,A899)=1,INDEX(Chapters!$G$4:$G$203,MATCH(A899,Chapters!$A$4:$A$203,0))+N(I899),K898+N(I899)))</f>
        <v/>
      </c>
      <c r="L899" s="24" t="n">
        <f aca="false">IF(OR(K899="",K899=0),0,J899/K899)</f>
        <v>0</v>
      </c>
      <c r="M899" s="27"/>
    </row>
    <row r="900" customFormat="false" ht="15" hidden="false" customHeight="true" outlineLevel="0" collapsed="false">
      <c r="A900" s="20"/>
      <c r="B900" s="21"/>
      <c r="C900" s="20"/>
      <c r="D900" s="22"/>
      <c r="E900" s="22"/>
      <c r="F900" s="22"/>
      <c r="G900" s="24" t="str">
        <f aca="false">IF(C900="","",E900-F900)</f>
        <v/>
      </c>
      <c r="H900" s="24" t="str">
        <f aca="false">IF(C900="BUY",-E900,IF(C900="TRIM",G900,""))</f>
        <v/>
      </c>
      <c r="I900" s="25" t="str">
        <f aca="false">IF(C900="BUY",IF(OR(D900="",G900=""),"",G900/D900),IF(C900="TRIM",IF(OR(D900="",E900=""),"",-E900/D900),""))</f>
        <v/>
      </c>
      <c r="J900" s="24" t="str">
        <f aca="false">IF(A900="","",IF(COUNTIF($A$4:A900,A900)=1,INDEX(Chapters!$K$4:$K$203,MATCH(A900,Chapters!$A$4:$A$203,0))+IF(C900="BUY",N(E900),IF(C900="TRIM",-MIN(INDEX(Chapters!$K$4:$K$203,MATCH(A900,Chapters!$A$4:$A$203,0)),ABS(N(I900))*INDEX(Chapters!$H$4:$H$203,MATCH(A900,Chapters!$A$4:$A$203,0))),0)),J899+IF(C900="BUY",N(E900),IF(C900="TRIM",-MIN(J899,ABS(N(I900))*L899),0))))</f>
        <v/>
      </c>
      <c r="K900" s="25" t="str">
        <f aca="false">IF(A900="","",IF(COUNTIF($A$4:A900,A900)=1,INDEX(Chapters!$G$4:$G$203,MATCH(A900,Chapters!$A$4:$A$203,0))+N(I900),K899+N(I900)))</f>
        <v/>
      </c>
      <c r="L900" s="24" t="n">
        <f aca="false">IF(OR(K900="",K900=0),0,J900/K900)</f>
        <v>0</v>
      </c>
      <c r="M900" s="27"/>
    </row>
    <row r="901" customFormat="false" ht="15" hidden="false" customHeight="true" outlineLevel="0" collapsed="false">
      <c r="A901" s="20"/>
      <c r="B901" s="21"/>
      <c r="C901" s="20"/>
      <c r="D901" s="22"/>
      <c r="E901" s="22"/>
      <c r="F901" s="22"/>
      <c r="G901" s="24" t="str">
        <f aca="false">IF(C901="","",E901-F901)</f>
        <v/>
      </c>
      <c r="H901" s="24" t="str">
        <f aca="false">IF(C901="BUY",-E901,IF(C901="TRIM",G901,""))</f>
        <v/>
      </c>
      <c r="I901" s="25" t="str">
        <f aca="false">IF(C901="BUY",IF(OR(D901="",G901=""),"",G901/D901),IF(C901="TRIM",IF(OR(D901="",E901=""),"",-E901/D901),""))</f>
        <v/>
      </c>
      <c r="J901" s="24" t="str">
        <f aca="false">IF(A901="","",IF(COUNTIF($A$4:A901,A901)=1,INDEX(Chapters!$K$4:$K$203,MATCH(A901,Chapters!$A$4:$A$203,0))+IF(C901="BUY",N(E901),IF(C901="TRIM",-MIN(INDEX(Chapters!$K$4:$K$203,MATCH(A901,Chapters!$A$4:$A$203,0)),ABS(N(I901))*INDEX(Chapters!$H$4:$H$203,MATCH(A901,Chapters!$A$4:$A$203,0))),0)),J900+IF(C901="BUY",N(E901),IF(C901="TRIM",-MIN(J900,ABS(N(I901))*L900),0))))</f>
        <v/>
      </c>
      <c r="K901" s="25" t="str">
        <f aca="false">IF(A901="","",IF(COUNTIF($A$4:A901,A901)=1,INDEX(Chapters!$G$4:$G$203,MATCH(A901,Chapters!$A$4:$A$203,0))+N(I901),K900+N(I901)))</f>
        <v/>
      </c>
      <c r="L901" s="24" t="n">
        <f aca="false">IF(OR(K901="",K901=0),0,J901/K901)</f>
        <v>0</v>
      </c>
      <c r="M901" s="27"/>
    </row>
    <row r="902" customFormat="false" ht="15" hidden="false" customHeight="true" outlineLevel="0" collapsed="false">
      <c r="A902" s="20"/>
      <c r="B902" s="21"/>
      <c r="C902" s="20"/>
      <c r="D902" s="22"/>
      <c r="E902" s="22"/>
      <c r="F902" s="22"/>
      <c r="G902" s="24" t="str">
        <f aca="false">IF(C902="","",E902-F902)</f>
        <v/>
      </c>
      <c r="H902" s="24" t="str">
        <f aca="false">IF(C902="BUY",-E902,IF(C902="TRIM",G902,""))</f>
        <v/>
      </c>
      <c r="I902" s="25" t="str">
        <f aca="false">IF(C902="BUY",IF(OR(D902="",G902=""),"",G902/D902),IF(C902="TRIM",IF(OR(D902="",E902=""),"",-E902/D902),""))</f>
        <v/>
      </c>
      <c r="J902" s="24" t="str">
        <f aca="false">IF(A902="","",IF(COUNTIF($A$4:A902,A902)=1,INDEX(Chapters!$K$4:$K$203,MATCH(A902,Chapters!$A$4:$A$203,0))+IF(C902="BUY",N(E902),IF(C902="TRIM",-MIN(INDEX(Chapters!$K$4:$K$203,MATCH(A902,Chapters!$A$4:$A$203,0)),ABS(N(I902))*INDEX(Chapters!$H$4:$H$203,MATCH(A902,Chapters!$A$4:$A$203,0))),0)),J901+IF(C902="BUY",N(E902),IF(C902="TRIM",-MIN(J901,ABS(N(I902))*L901),0))))</f>
        <v/>
      </c>
      <c r="K902" s="25" t="str">
        <f aca="false">IF(A902="","",IF(COUNTIF($A$4:A902,A902)=1,INDEX(Chapters!$G$4:$G$203,MATCH(A902,Chapters!$A$4:$A$203,0))+N(I902),K901+N(I902)))</f>
        <v/>
      </c>
      <c r="L902" s="24" t="n">
        <f aca="false">IF(OR(K902="",K902=0),0,J902/K902)</f>
        <v>0</v>
      </c>
      <c r="M902" s="27"/>
    </row>
    <row r="903" customFormat="false" ht="15" hidden="false" customHeight="true" outlineLevel="0" collapsed="false">
      <c r="A903" s="20"/>
      <c r="B903" s="21"/>
      <c r="C903" s="20"/>
      <c r="D903" s="22"/>
      <c r="E903" s="22"/>
      <c r="F903" s="22"/>
      <c r="G903" s="24" t="str">
        <f aca="false">IF(C903="","",E903-F903)</f>
        <v/>
      </c>
      <c r="H903" s="24" t="str">
        <f aca="false">IF(C903="BUY",-E903,IF(C903="TRIM",G903,""))</f>
        <v/>
      </c>
      <c r="I903" s="25" t="str">
        <f aca="false">IF(C903="BUY",IF(OR(D903="",G903=""),"",G903/D903),IF(C903="TRIM",IF(OR(D903="",E903=""),"",-E903/D903),""))</f>
        <v/>
      </c>
      <c r="J903" s="24" t="str">
        <f aca="false">IF(A903="","",IF(COUNTIF($A$4:A903,A903)=1,INDEX(Chapters!$K$4:$K$203,MATCH(A903,Chapters!$A$4:$A$203,0))+IF(C903="BUY",N(E903),IF(C903="TRIM",-MIN(INDEX(Chapters!$K$4:$K$203,MATCH(A903,Chapters!$A$4:$A$203,0)),ABS(N(I903))*INDEX(Chapters!$H$4:$H$203,MATCH(A903,Chapters!$A$4:$A$203,0))),0)),J902+IF(C903="BUY",N(E903),IF(C903="TRIM",-MIN(J902,ABS(N(I903))*L902),0))))</f>
        <v/>
      </c>
      <c r="K903" s="25" t="str">
        <f aca="false">IF(A903="","",IF(COUNTIF($A$4:A903,A903)=1,INDEX(Chapters!$G$4:$G$203,MATCH(A903,Chapters!$A$4:$A$203,0))+N(I903),K902+N(I903)))</f>
        <v/>
      </c>
      <c r="L903" s="24" t="n">
        <f aca="false">IF(OR(K903="",K903=0),0,J903/K903)</f>
        <v>0</v>
      </c>
      <c r="M903" s="27"/>
    </row>
    <row r="904" customFormat="false" ht="15" hidden="false" customHeight="true" outlineLevel="0" collapsed="false">
      <c r="A904" s="20"/>
      <c r="B904" s="21"/>
      <c r="C904" s="20"/>
      <c r="D904" s="22"/>
      <c r="E904" s="22"/>
      <c r="F904" s="22"/>
      <c r="G904" s="24" t="str">
        <f aca="false">IF(C904="","",E904-F904)</f>
        <v/>
      </c>
      <c r="H904" s="24" t="str">
        <f aca="false">IF(C904="BUY",-E904,IF(C904="TRIM",G904,""))</f>
        <v/>
      </c>
      <c r="I904" s="25" t="str">
        <f aca="false">IF(C904="BUY",IF(OR(D904="",G904=""),"",G904/D904),IF(C904="TRIM",IF(OR(D904="",E904=""),"",-E904/D904),""))</f>
        <v/>
      </c>
      <c r="J904" s="24" t="str">
        <f aca="false">IF(A904="","",IF(COUNTIF($A$4:A904,A904)=1,INDEX(Chapters!$K$4:$K$203,MATCH(A904,Chapters!$A$4:$A$203,0))+IF(C904="BUY",N(E904),IF(C904="TRIM",-MIN(INDEX(Chapters!$K$4:$K$203,MATCH(A904,Chapters!$A$4:$A$203,0)),ABS(N(I904))*INDEX(Chapters!$H$4:$H$203,MATCH(A904,Chapters!$A$4:$A$203,0))),0)),J903+IF(C904="BUY",N(E904),IF(C904="TRIM",-MIN(J903,ABS(N(I904))*L903),0))))</f>
        <v/>
      </c>
      <c r="K904" s="25" t="str">
        <f aca="false">IF(A904="","",IF(COUNTIF($A$4:A904,A904)=1,INDEX(Chapters!$G$4:$G$203,MATCH(A904,Chapters!$A$4:$A$203,0))+N(I904),K903+N(I904)))</f>
        <v/>
      </c>
      <c r="L904" s="24" t="n">
        <f aca="false">IF(OR(K904="",K904=0),0,J904/K904)</f>
        <v>0</v>
      </c>
      <c r="M904" s="27"/>
    </row>
    <row r="905" customFormat="false" ht="15" hidden="false" customHeight="true" outlineLevel="0" collapsed="false">
      <c r="A905" s="20"/>
      <c r="B905" s="21"/>
      <c r="C905" s="20"/>
      <c r="D905" s="22"/>
      <c r="E905" s="22"/>
      <c r="F905" s="22"/>
      <c r="G905" s="24" t="str">
        <f aca="false">IF(C905="","",E905-F905)</f>
        <v/>
      </c>
      <c r="H905" s="24" t="str">
        <f aca="false">IF(C905="BUY",-E905,IF(C905="TRIM",G905,""))</f>
        <v/>
      </c>
      <c r="I905" s="25" t="str">
        <f aca="false">IF(C905="BUY",IF(OR(D905="",G905=""),"",G905/D905),IF(C905="TRIM",IF(OR(D905="",E905=""),"",-E905/D905),""))</f>
        <v/>
      </c>
      <c r="J905" s="24" t="str">
        <f aca="false">IF(A905="","",IF(COUNTIF($A$4:A905,A905)=1,INDEX(Chapters!$K$4:$K$203,MATCH(A905,Chapters!$A$4:$A$203,0))+IF(C905="BUY",N(E905),IF(C905="TRIM",-MIN(INDEX(Chapters!$K$4:$K$203,MATCH(A905,Chapters!$A$4:$A$203,0)),ABS(N(I905))*INDEX(Chapters!$H$4:$H$203,MATCH(A905,Chapters!$A$4:$A$203,0))),0)),J904+IF(C905="BUY",N(E905),IF(C905="TRIM",-MIN(J904,ABS(N(I905))*L904),0))))</f>
        <v/>
      </c>
      <c r="K905" s="25" t="str">
        <f aca="false">IF(A905="","",IF(COUNTIF($A$4:A905,A905)=1,INDEX(Chapters!$G$4:$G$203,MATCH(A905,Chapters!$A$4:$A$203,0))+N(I905),K904+N(I905)))</f>
        <v/>
      </c>
      <c r="L905" s="24" t="n">
        <f aca="false">IF(OR(K905="",K905=0),0,J905/K905)</f>
        <v>0</v>
      </c>
      <c r="M905" s="27"/>
    </row>
    <row r="906" customFormat="false" ht="15" hidden="false" customHeight="true" outlineLevel="0" collapsed="false">
      <c r="A906" s="20"/>
      <c r="B906" s="21"/>
      <c r="C906" s="20"/>
      <c r="D906" s="22"/>
      <c r="E906" s="22"/>
      <c r="F906" s="22"/>
      <c r="G906" s="24" t="str">
        <f aca="false">IF(C906="","",E906-F906)</f>
        <v/>
      </c>
      <c r="H906" s="24" t="str">
        <f aca="false">IF(C906="BUY",-E906,IF(C906="TRIM",G906,""))</f>
        <v/>
      </c>
      <c r="I906" s="25" t="str">
        <f aca="false">IF(C906="BUY",IF(OR(D906="",G906=""),"",G906/D906),IF(C906="TRIM",IF(OR(D906="",E906=""),"",-E906/D906),""))</f>
        <v/>
      </c>
      <c r="J906" s="24" t="str">
        <f aca="false">IF(A906="","",IF(COUNTIF($A$4:A906,A906)=1,INDEX(Chapters!$K$4:$K$203,MATCH(A906,Chapters!$A$4:$A$203,0))+IF(C906="BUY",N(E906),IF(C906="TRIM",-MIN(INDEX(Chapters!$K$4:$K$203,MATCH(A906,Chapters!$A$4:$A$203,0)),ABS(N(I906))*INDEX(Chapters!$H$4:$H$203,MATCH(A906,Chapters!$A$4:$A$203,0))),0)),J905+IF(C906="BUY",N(E906),IF(C906="TRIM",-MIN(J905,ABS(N(I906))*L905),0))))</f>
        <v/>
      </c>
      <c r="K906" s="25" t="str">
        <f aca="false">IF(A906="","",IF(COUNTIF($A$4:A906,A906)=1,INDEX(Chapters!$G$4:$G$203,MATCH(A906,Chapters!$A$4:$A$203,0))+N(I906),K905+N(I906)))</f>
        <v/>
      </c>
      <c r="L906" s="24" t="n">
        <f aca="false">IF(OR(K906="",K906=0),0,J906/K906)</f>
        <v>0</v>
      </c>
      <c r="M906" s="27"/>
    </row>
    <row r="907" customFormat="false" ht="15" hidden="false" customHeight="true" outlineLevel="0" collapsed="false">
      <c r="A907" s="20"/>
      <c r="B907" s="21"/>
      <c r="C907" s="20"/>
      <c r="D907" s="22"/>
      <c r="E907" s="22"/>
      <c r="F907" s="22"/>
      <c r="G907" s="24" t="str">
        <f aca="false">IF(C907="","",E907-F907)</f>
        <v/>
      </c>
      <c r="H907" s="24" t="str">
        <f aca="false">IF(C907="BUY",-E907,IF(C907="TRIM",G907,""))</f>
        <v/>
      </c>
      <c r="I907" s="25" t="str">
        <f aca="false">IF(C907="BUY",IF(OR(D907="",G907=""),"",G907/D907),IF(C907="TRIM",IF(OR(D907="",E907=""),"",-E907/D907),""))</f>
        <v/>
      </c>
      <c r="J907" s="24" t="str">
        <f aca="false">IF(A907="","",IF(COUNTIF($A$4:A907,A907)=1,INDEX(Chapters!$K$4:$K$203,MATCH(A907,Chapters!$A$4:$A$203,0))+IF(C907="BUY",N(E907),IF(C907="TRIM",-MIN(INDEX(Chapters!$K$4:$K$203,MATCH(A907,Chapters!$A$4:$A$203,0)),ABS(N(I907))*INDEX(Chapters!$H$4:$H$203,MATCH(A907,Chapters!$A$4:$A$203,0))),0)),J906+IF(C907="BUY",N(E907),IF(C907="TRIM",-MIN(J906,ABS(N(I907))*L906),0))))</f>
        <v/>
      </c>
      <c r="K907" s="25" t="str">
        <f aca="false">IF(A907="","",IF(COUNTIF($A$4:A907,A907)=1,INDEX(Chapters!$G$4:$G$203,MATCH(A907,Chapters!$A$4:$A$203,0))+N(I907),K906+N(I907)))</f>
        <v/>
      </c>
      <c r="L907" s="24" t="n">
        <f aca="false">IF(OR(K907="",K907=0),0,J907/K907)</f>
        <v>0</v>
      </c>
      <c r="M907" s="27"/>
    </row>
    <row r="908" customFormat="false" ht="15" hidden="false" customHeight="true" outlineLevel="0" collapsed="false">
      <c r="A908" s="20"/>
      <c r="B908" s="21"/>
      <c r="C908" s="20"/>
      <c r="D908" s="22"/>
      <c r="E908" s="22"/>
      <c r="F908" s="22"/>
      <c r="G908" s="24" t="str">
        <f aca="false">IF(C908="","",E908-F908)</f>
        <v/>
      </c>
      <c r="H908" s="24" t="str">
        <f aca="false">IF(C908="BUY",-E908,IF(C908="TRIM",G908,""))</f>
        <v/>
      </c>
      <c r="I908" s="25" t="str">
        <f aca="false">IF(C908="BUY",IF(OR(D908="",G908=""),"",G908/D908),IF(C908="TRIM",IF(OR(D908="",E908=""),"",-E908/D908),""))</f>
        <v/>
      </c>
      <c r="J908" s="24" t="str">
        <f aca="false">IF(A908="","",IF(COUNTIF($A$4:A908,A908)=1,INDEX(Chapters!$K$4:$K$203,MATCH(A908,Chapters!$A$4:$A$203,0))+IF(C908="BUY",N(E908),IF(C908="TRIM",-MIN(INDEX(Chapters!$K$4:$K$203,MATCH(A908,Chapters!$A$4:$A$203,0)),ABS(N(I908))*INDEX(Chapters!$H$4:$H$203,MATCH(A908,Chapters!$A$4:$A$203,0))),0)),J907+IF(C908="BUY",N(E908),IF(C908="TRIM",-MIN(J907,ABS(N(I908))*L907),0))))</f>
        <v/>
      </c>
      <c r="K908" s="25" t="str">
        <f aca="false">IF(A908="","",IF(COUNTIF($A$4:A908,A908)=1,INDEX(Chapters!$G$4:$G$203,MATCH(A908,Chapters!$A$4:$A$203,0))+N(I908),K907+N(I908)))</f>
        <v/>
      </c>
      <c r="L908" s="24" t="n">
        <f aca="false">IF(OR(K908="",K908=0),0,J908/K908)</f>
        <v>0</v>
      </c>
      <c r="M908" s="27"/>
    </row>
    <row r="909" customFormat="false" ht="15" hidden="false" customHeight="true" outlineLevel="0" collapsed="false">
      <c r="A909" s="20"/>
      <c r="B909" s="21"/>
      <c r="C909" s="20"/>
      <c r="D909" s="22"/>
      <c r="E909" s="22"/>
      <c r="F909" s="22"/>
      <c r="G909" s="24" t="str">
        <f aca="false">IF(C909="","",E909-F909)</f>
        <v/>
      </c>
      <c r="H909" s="24" t="str">
        <f aca="false">IF(C909="BUY",-E909,IF(C909="TRIM",G909,""))</f>
        <v/>
      </c>
      <c r="I909" s="25" t="str">
        <f aca="false">IF(C909="BUY",IF(OR(D909="",G909=""),"",G909/D909),IF(C909="TRIM",IF(OR(D909="",E909=""),"",-E909/D909),""))</f>
        <v/>
      </c>
      <c r="J909" s="24" t="str">
        <f aca="false">IF(A909="","",IF(COUNTIF($A$4:A909,A909)=1,INDEX(Chapters!$K$4:$K$203,MATCH(A909,Chapters!$A$4:$A$203,0))+IF(C909="BUY",N(E909),IF(C909="TRIM",-MIN(INDEX(Chapters!$K$4:$K$203,MATCH(A909,Chapters!$A$4:$A$203,0)),ABS(N(I909))*INDEX(Chapters!$H$4:$H$203,MATCH(A909,Chapters!$A$4:$A$203,0))),0)),J908+IF(C909="BUY",N(E909),IF(C909="TRIM",-MIN(J908,ABS(N(I909))*L908),0))))</f>
        <v/>
      </c>
      <c r="K909" s="25" t="str">
        <f aca="false">IF(A909="","",IF(COUNTIF($A$4:A909,A909)=1,INDEX(Chapters!$G$4:$G$203,MATCH(A909,Chapters!$A$4:$A$203,0))+N(I909),K908+N(I909)))</f>
        <v/>
      </c>
      <c r="L909" s="24" t="n">
        <f aca="false">IF(OR(K909="",K909=0),0,J909/K909)</f>
        <v>0</v>
      </c>
      <c r="M909" s="27"/>
    </row>
    <row r="910" customFormat="false" ht="15" hidden="false" customHeight="true" outlineLevel="0" collapsed="false">
      <c r="A910" s="20"/>
      <c r="B910" s="21"/>
      <c r="C910" s="20"/>
      <c r="D910" s="22"/>
      <c r="E910" s="22"/>
      <c r="F910" s="22"/>
      <c r="G910" s="24" t="str">
        <f aca="false">IF(C910="","",E910-F910)</f>
        <v/>
      </c>
      <c r="H910" s="24" t="str">
        <f aca="false">IF(C910="BUY",-E910,IF(C910="TRIM",G910,""))</f>
        <v/>
      </c>
      <c r="I910" s="25" t="str">
        <f aca="false">IF(C910="BUY",IF(OR(D910="",G910=""),"",G910/D910),IF(C910="TRIM",IF(OR(D910="",E910=""),"",-E910/D910),""))</f>
        <v/>
      </c>
      <c r="J910" s="24" t="str">
        <f aca="false">IF(A910="","",IF(COUNTIF($A$4:A910,A910)=1,INDEX(Chapters!$K$4:$K$203,MATCH(A910,Chapters!$A$4:$A$203,0))+IF(C910="BUY",N(E910),IF(C910="TRIM",-MIN(INDEX(Chapters!$K$4:$K$203,MATCH(A910,Chapters!$A$4:$A$203,0)),ABS(N(I910))*INDEX(Chapters!$H$4:$H$203,MATCH(A910,Chapters!$A$4:$A$203,0))),0)),J909+IF(C910="BUY",N(E910),IF(C910="TRIM",-MIN(J909,ABS(N(I910))*L909),0))))</f>
        <v/>
      </c>
      <c r="K910" s="25" t="str">
        <f aca="false">IF(A910="","",IF(COUNTIF($A$4:A910,A910)=1,INDEX(Chapters!$G$4:$G$203,MATCH(A910,Chapters!$A$4:$A$203,0))+N(I910),K909+N(I910)))</f>
        <v/>
      </c>
      <c r="L910" s="24" t="n">
        <f aca="false">IF(OR(K910="",K910=0),0,J910/K910)</f>
        <v>0</v>
      </c>
      <c r="M910" s="27"/>
    </row>
    <row r="911" customFormat="false" ht="15" hidden="false" customHeight="true" outlineLevel="0" collapsed="false">
      <c r="A911" s="20"/>
      <c r="B911" s="21"/>
      <c r="C911" s="20"/>
      <c r="D911" s="22"/>
      <c r="E911" s="22"/>
      <c r="F911" s="22"/>
      <c r="G911" s="24" t="str">
        <f aca="false">IF(C911="","",E911-F911)</f>
        <v/>
      </c>
      <c r="H911" s="24" t="str">
        <f aca="false">IF(C911="BUY",-E911,IF(C911="TRIM",G911,""))</f>
        <v/>
      </c>
      <c r="I911" s="25" t="str">
        <f aca="false">IF(C911="BUY",IF(OR(D911="",G911=""),"",G911/D911),IF(C911="TRIM",IF(OR(D911="",E911=""),"",-E911/D911),""))</f>
        <v/>
      </c>
      <c r="J911" s="24" t="str">
        <f aca="false">IF(A911="","",IF(COUNTIF($A$4:A911,A911)=1,INDEX(Chapters!$K$4:$K$203,MATCH(A911,Chapters!$A$4:$A$203,0))+IF(C911="BUY",N(E911),IF(C911="TRIM",-MIN(INDEX(Chapters!$K$4:$K$203,MATCH(A911,Chapters!$A$4:$A$203,0)),ABS(N(I911))*INDEX(Chapters!$H$4:$H$203,MATCH(A911,Chapters!$A$4:$A$203,0))),0)),J910+IF(C911="BUY",N(E911),IF(C911="TRIM",-MIN(J910,ABS(N(I911))*L910),0))))</f>
        <v/>
      </c>
      <c r="K911" s="25" t="str">
        <f aca="false">IF(A911="","",IF(COUNTIF($A$4:A911,A911)=1,INDEX(Chapters!$G$4:$G$203,MATCH(A911,Chapters!$A$4:$A$203,0))+N(I911),K910+N(I911)))</f>
        <v/>
      </c>
      <c r="L911" s="24" t="n">
        <f aca="false">IF(OR(K911="",K911=0),0,J911/K911)</f>
        <v>0</v>
      </c>
      <c r="M911" s="27"/>
    </row>
    <row r="912" customFormat="false" ht="15" hidden="false" customHeight="true" outlineLevel="0" collapsed="false">
      <c r="A912" s="20"/>
      <c r="B912" s="21"/>
      <c r="C912" s="20"/>
      <c r="D912" s="22"/>
      <c r="E912" s="22"/>
      <c r="F912" s="22"/>
      <c r="G912" s="24" t="str">
        <f aca="false">IF(C912="","",E912-F912)</f>
        <v/>
      </c>
      <c r="H912" s="24" t="str">
        <f aca="false">IF(C912="BUY",-E912,IF(C912="TRIM",G912,""))</f>
        <v/>
      </c>
      <c r="I912" s="25" t="str">
        <f aca="false">IF(C912="BUY",IF(OR(D912="",G912=""),"",G912/D912),IF(C912="TRIM",IF(OR(D912="",E912=""),"",-E912/D912),""))</f>
        <v/>
      </c>
      <c r="J912" s="24" t="str">
        <f aca="false">IF(A912="","",IF(COUNTIF($A$4:A912,A912)=1,INDEX(Chapters!$K$4:$K$203,MATCH(A912,Chapters!$A$4:$A$203,0))+IF(C912="BUY",N(E912),IF(C912="TRIM",-MIN(INDEX(Chapters!$K$4:$K$203,MATCH(A912,Chapters!$A$4:$A$203,0)),ABS(N(I912))*INDEX(Chapters!$H$4:$H$203,MATCH(A912,Chapters!$A$4:$A$203,0))),0)),J911+IF(C912="BUY",N(E912),IF(C912="TRIM",-MIN(J911,ABS(N(I912))*L911),0))))</f>
        <v/>
      </c>
      <c r="K912" s="25" t="str">
        <f aca="false">IF(A912="","",IF(COUNTIF($A$4:A912,A912)=1,INDEX(Chapters!$G$4:$G$203,MATCH(A912,Chapters!$A$4:$A$203,0))+N(I912),K911+N(I912)))</f>
        <v/>
      </c>
      <c r="L912" s="24" t="n">
        <f aca="false">IF(OR(K912="",K912=0),0,J912/K912)</f>
        <v>0</v>
      </c>
      <c r="M912" s="27"/>
    </row>
    <row r="913" customFormat="false" ht="15" hidden="false" customHeight="true" outlineLevel="0" collapsed="false">
      <c r="A913" s="20"/>
      <c r="B913" s="21"/>
      <c r="C913" s="20"/>
      <c r="D913" s="22"/>
      <c r="E913" s="22"/>
      <c r="F913" s="22"/>
      <c r="G913" s="24" t="str">
        <f aca="false">IF(C913="","",E913-F913)</f>
        <v/>
      </c>
      <c r="H913" s="24" t="str">
        <f aca="false">IF(C913="BUY",-E913,IF(C913="TRIM",G913,""))</f>
        <v/>
      </c>
      <c r="I913" s="25" t="str">
        <f aca="false">IF(C913="BUY",IF(OR(D913="",G913=""),"",G913/D913),IF(C913="TRIM",IF(OR(D913="",E913=""),"",-E913/D913),""))</f>
        <v/>
      </c>
      <c r="J913" s="24" t="str">
        <f aca="false">IF(A913="","",IF(COUNTIF($A$4:A913,A913)=1,INDEX(Chapters!$K$4:$K$203,MATCH(A913,Chapters!$A$4:$A$203,0))+IF(C913="BUY",N(E913),IF(C913="TRIM",-MIN(INDEX(Chapters!$K$4:$K$203,MATCH(A913,Chapters!$A$4:$A$203,0)),ABS(N(I913))*INDEX(Chapters!$H$4:$H$203,MATCH(A913,Chapters!$A$4:$A$203,0))),0)),J912+IF(C913="BUY",N(E913),IF(C913="TRIM",-MIN(J912,ABS(N(I913))*L912),0))))</f>
        <v/>
      </c>
      <c r="K913" s="25" t="str">
        <f aca="false">IF(A913="","",IF(COUNTIF($A$4:A913,A913)=1,INDEX(Chapters!$G$4:$G$203,MATCH(A913,Chapters!$A$4:$A$203,0))+N(I913),K912+N(I913)))</f>
        <v/>
      </c>
      <c r="L913" s="24" t="n">
        <f aca="false">IF(OR(K913="",K913=0),0,J913/K913)</f>
        <v>0</v>
      </c>
      <c r="M913" s="27"/>
    </row>
    <row r="914" customFormat="false" ht="15" hidden="false" customHeight="true" outlineLevel="0" collapsed="false">
      <c r="A914" s="20"/>
      <c r="B914" s="21"/>
      <c r="C914" s="20"/>
      <c r="D914" s="22"/>
      <c r="E914" s="22"/>
      <c r="F914" s="22"/>
      <c r="G914" s="24" t="str">
        <f aca="false">IF(C914="","",E914-F914)</f>
        <v/>
      </c>
      <c r="H914" s="24" t="str">
        <f aca="false">IF(C914="BUY",-E914,IF(C914="TRIM",G914,""))</f>
        <v/>
      </c>
      <c r="I914" s="25" t="str">
        <f aca="false">IF(C914="BUY",IF(OR(D914="",G914=""),"",G914/D914),IF(C914="TRIM",IF(OR(D914="",E914=""),"",-E914/D914),""))</f>
        <v/>
      </c>
      <c r="J914" s="24" t="str">
        <f aca="false">IF(A914="","",IF(COUNTIF($A$4:A914,A914)=1,INDEX(Chapters!$K$4:$K$203,MATCH(A914,Chapters!$A$4:$A$203,0))+IF(C914="BUY",N(E914),IF(C914="TRIM",-MIN(INDEX(Chapters!$K$4:$K$203,MATCH(A914,Chapters!$A$4:$A$203,0)),ABS(N(I914))*INDEX(Chapters!$H$4:$H$203,MATCH(A914,Chapters!$A$4:$A$203,0))),0)),J913+IF(C914="BUY",N(E914),IF(C914="TRIM",-MIN(J913,ABS(N(I914))*L913),0))))</f>
        <v/>
      </c>
      <c r="K914" s="25" t="str">
        <f aca="false">IF(A914="","",IF(COUNTIF($A$4:A914,A914)=1,INDEX(Chapters!$G$4:$G$203,MATCH(A914,Chapters!$A$4:$A$203,0))+N(I914),K913+N(I914)))</f>
        <v/>
      </c>
      <c r="L914" s="24" t="n">
        <f aca="false">IF(OR(K914="",K914=0),0,J914/K914)</f>
        <v>0</v>
      </c>
      <c r="M914" s="27"/>
    </row>
    <row r="915" customFormat="false" ht="15" hidden="false" customHeight="true" outlineLevel="0" collapsed="false">
      <c r="A915" s="20"/>
      <c r="B915" s="21"/>
      <c r="C915" s="20"/>
      <c r="D915" s="22"/>
      <c r="E915" s="22"/>
      <c r="F915" s="22"/>
      <c r="G915" s="24" t="str">
        <f aca="false">IF(C915="","",E915-F915)</f>
        <v/>
      </c>
      <c r="H915" s="24" t="str">
        <f aca="false">IF(C915="BUY",-E915,IF(C915="TRIM",G915,""))</f>
        <v/>
      </c>
      <c r="I915" s="25" t="str">
        <f aca="false">IF(C915="BUY",IF(OR(D915="",G915=""),"",G915/D915),IF(C915="TRIM",IF(OR(D915="",E915=""),"",-E915/D915),""))</f>
        <v/>
      </c>
      <c r="J915" s="24" t="str">
        <f aca="false">IF(A915="","",IF(COUNTIF($A$4:A915,A915)=1,INDEX(Chapters!$K$4:$K$203,MATCH(A915,Chapters!$A$4:$A$203,0))+IF(C915="BUY",N(E915),IF(C915="TRIM",-MIN(INDEX(Chapters!$K$4:$K$203,MATCH(A915,Chapters!$A$4:$A$203,0)),ABS(N(I915))*INDEX(Chapters!$H$4:$H$203,MATCH(A915,Chapters!$A$4:$A$203,0))),0)),J914+IF(C915="BUY",N(E915),IF(C915="TRIM",-MIN(J914,ABS(N(I915))*L914),0))))</f>
        <v/>
      </c>
      <c r="K915" s="25" t="str">
        <f aca="false">IF(A915="","",IF(COUNTIF($A$4:A915,A915)=1,INDEX(Chapters!$G$4:$G$203,MATCH(A915,Chapters!$A$4:$A$203,0))+N(I915),K914+N(I915)))</f>
        <v/>
      </c>
      <c r="L915" s="24" t="n">
        <f aca="false">IF(OR(K915="",K915=0),0,J915/K915)</f>
        <v>0</v>
      </c>
      <c r="M915" s="27"/>
    </row>
    <row r="916" customFormat="false" ht="15" hidden="false" customHeight="true" outlineLevel="0" collapsed="false">
      <c r="A916" s="20"/>
      <c r="B916" s="21"/>
      <c r="C916" s="20"/>
      <c r="D916" s="22"/>
      <c r="E916" s="22"/>
      <c r="F916" s="22"/>
      <c r="G916" s="24" t="str">
        <f aca="false">IF(C916="","",E916-F916)</f>
        <v/>
      </c>
      <c r="H916" s="24" t="str">
        <f aca="false">IF(C916="BUY",-E916,IF(C916="TRIM",G916,""))</f>
        <v/>
      </c>
      <c r="I916" s="25" t="str">
        <f aca="false">IF(C916="BUY",IF(OR(D916="",G916=""),"",G916/D916),IF(C916="TRIM",IF(OR(D916="",E916=""),"",-E916/D916),""))</f>
        <v/>
      </c>
      <c r="J916" s="24" t="str">
        <f aca="false">IF(A916="","",IF(COUNTIF($A$4:A916,A916)=1,INDEX(Chapters!$K$4:$K$203,MATCH(A916,Chapters!$A$4:$A$203,0))+IF(C916="BUY",N(E916),IF(C916="TRIM",-MIN(INDEX(Chapters!$K$4:$K$203,MATCH(A916,Chapters!$A$4:$A$203,0)),ABS(N(I916))*INDEX(Chapters!$H$4:$H$203,MATCH(A916,Chapters!$A$4:$A$203,0))),0)),J915+IF(C916="BUY",N(E916),IF(C916="TRIM",-MIN(J915,ABS(N(I916))*L915),0))))</f>
        <v/>
      </c>
      <c r="K916" s="25" t="str">
        <f aca="false">IF(A916="","",IF(COUNTIF($A$4:A916,A916)=1,INDEX(Chapters!$G$4:$G$203,MATCH(A916,Chapters!$A$4:$A$203,0))+N(I916),K915+N(I916)))</f>
        <v/>
      </c>
      <c r="L916" s="24" t="n">
        <f aca="false">IF(OR(K916="",K916=0),0,J916/K916)</f>
        <v>0</v>
      </c>
      <c r="M916" s="27"/>
    </row>
    <row r="917" customFormat="false" ht="15" hidden="false" customHeight="true" outlineLevel="0" collapsed="false">
      <c r="A917" s="20"/>
      <c r="B917" s="21"/>
      <c r="C917" s="20"/>
      <c r="D917" s="22"/>
      <c r="E917" s="22"/>
      <c r="F917" s="22"/>
      <c r="G917" s="24" t="str">
        <f aca="false">IF(C917="","",E917-F917)</f>
        <v/>
      </c>
      <c r="H917" s="24" t="str">
        <f aca="false">IF(C917="BUY",-E917,IF(C917="TRIM",G917,""))</f>
        <v/>
      </c>
      <c r="I917" s="25" t="str">
        <f aca="false">IF(C917="BUY",IF(OR(D917="",G917=""),"",G917/D917),IF(C917="TRIM",IF(OR(D917="",E917=""),"",-E917/D917),""))</f>
        <v/>
      </c>
      <c r="J917" s="24" t="str">
        <f aca="false">IF(A917="","",IF(COUNTIF($A$4:A917,A917)=1,INDEX(Chapters!$K$4:$K$203,MATCH(A917,Chapters!$A$4:$A$203,0))+IF(C917="BUY",N(E917),IF(C917="TRIM",-MIN(INDEX(Chapters!$K$4:$K$203,MATCH(A917,Chapters!$A$4:$A$203,0)),ABS(N(I917))*INDEX(Chapters!$H$4:$H$203,MATCH(A917,Chapters!$A$4:$A$203,0))),0)),J916+IF(C917="BUY",N(E917),IF(C917="TRIM",-MIN(J916,ABS(N(I917))*L916),0))))</f>
        <v/>
      </c>
      <c r="K917" s="25" t="str">
        <f aca="false">IF(A917="","",IF(COUNTIF($A$4:A917,A917)=1,INDEX(Chapters!$G$4:$G$203,MATCH(A917,Chapters!$A$4:$A$203,0))+N(I917),K916+N(I917)))</f>
        <v/>
      </c>
      <c r="L917" s="24" t="n">
        <f aca="false">IF(OR(K917="",K917=0),0,J917/K917)</f>
        <v>0</v>
      </c>
      <c r="M917" s="27"/>
    </row>
    <row r="918" customFormat="false" ht="15" hidden="false" customHeight="true" outlineLevel="0" collapsed="false">
      <c r="A918" s="20"/>
      <c r="B918" s="21"/>
      <c r="C918" s="20"/>
      <c r="D918" s="22"/>
      <c r="E918" s="22"/>
      <c r="F918" s="22"/>
      <c r="G918" s="24" t="str">
        <f aca="false">IF(C918="","",E918-F918)</f>
        <v/>
      </c>
      <c r="H918" s="24" t="str">
        <f aca="false">IF(C918="BUY",-E918,IF(C918="TRIM",G918,""))</f>
        <v/>
      </c>
      <c r="I918" s="25" t="str">
        <f aca="false">IF(C918="BUY",IF(OR(D918="",G918=""),"",G918/D918),IF(C918="TRIM",IF(OR(D918="",E918=""),"",-E918/D918),""))</f>
        <v/>
      </c>
      <c r="J918" s="24" t="str">
        <f aca="false">IF(A918="","",IF(COUNTIF($A$4:A918,A918)=1,INDEX(Chapters!$K$4:$K$203,MATCH(A918,Chapters!$A$4:$A$203,0))+IF(C918="BUY",N(E918),IF(C918="TRIM",-MIN(INDEX(Chapters!$K$4:$K$203,MATCH(A918,Chapters!$A$4:$A$203,0)),ABS(N(I918))*INDEX(Chapters!$H$4:$H$203,MATCH(A918,Chapters!$A$4:$A$203,0))),0)),J917+IF(C918="BUY",N(E918),IF(C918="TRIM",-MIN(J917,ABS(N(I918))*L917),0))))</f>
        <v/>
      </c>
      <c r="K918" s="25" t="str">
        <f aca="false">IF(A918="","",IF(COUNTIF($A$4:A918,A918)=1,INDEX(Chapters!$G$4:$G$203,MATCH(A918,Chapters!$A$4:$A$203,0))+N(I918),K917+N(I918)))</f>
        <v/>
      </c>
      <c r="L918" s="24" t="n">
        <f aca="false">IF(OR(K918="",K918=0),0,J918/K918)</f>
        <v>0</v>
      </c>
      <c r="M918" s="27"/>
    </row>
    <row r="919" customFormat="false" ht="15" hidden="false" customHeight="true" outlineLevel="0" collapsed="false">
      <c r="A919" s="20"/>
      <c r="B919" s="21"/>
      <c r="C919" s="20"/>
      <c r="D919" s="22"/>
      <c r="E919" s="22"/>
      <c r="F919" s="22"/>
      <c r="G919" s="24" t="str">
        <f aca="false">IF(C919="","",E919-F919)</f>
        <v/>
      </c>
      <c r="H919" s="24" t="str">
        <f aca="false">IF(C919="BUY",-E919,IF(C919="TRIM",G919,""))</f>
        <v/>
      </c>
      <c r="I919" s="25" t="str">
        <f aca="false">IF(C919="BUY",IF(OR(D919="",G919=""),"",G919/D919),IF(C919="TRIM",IF(OR(D919="",E919=""),"",-E919/D919),""))</f>
        <v/>
      </c>
      <c r="J919" s="24" t="str">
        <f aca="false">IF(A919="","",IF(COUNTIF($A$4:A919,A919)=1,INDEX(Chapters!$K$4:$K$203,MATCH(A919,Chapters!$A$4:$A$203,0))+IF(C919="BUY",N(E919),IF(C919="TRIM",-MIN(INDEX(Chapters!$K$4:$K$203,MATCH(A919,Chapters!$A$4:$A$203,0)),ABS(N(I919))*INDEX(Chapters!$H$4:$H$203,MATCH(A919,Chapters!$A$4:$A$203,0))),0)),J918+IF(C919="BUY",N(E919),IF(C919="TRIM",-MIN(J918,ABS(N(I919))*L918),0))))</f>
        <v/>
      </c>
      <c r="K919" s="25" t="str">
        <f aca="false">IF(A919="","",IF(COUNTIF($A$4:A919,A919)=1,INDEX(Chapters!$G$4:$G$203,MATCH(A919,Chapters!$A$4:$A$203,0))+N(I919),K918+N(I919)))</f>
        <v/>
      </c>
      <c r="L919" s="24" t="n">
        <f aca="false">IF(OR(K919="",K919=0),0,J919/K919)</f>
        <v>0</v>
      </c>
      <c r="M919" s="27"/>
    </row>
    <row r="920" customFormat="false" ht="15" hidden="false" customHeight="true" outlineLevel="0" collapsed="false">
      <c r="A920" s="20"/>
      <c r="B920" s="21"/>
      <c r="C920" s="20"/>
      <c r="D920" s="22"/>
      <c r="E920" s="22"/>
      <c r="F920" s="22"/>
      <c r="G920" s="24" t="str">
        <f aca="false">IF(C920="","",E920-F920)</f>
        <v/>
      </c>
      <c r="H920" s="24" t="str">
        <f aca="false">IF(C920="BUY",-E920,IF(C920="TRIM",G920,""))</f>
        <v/>
      </c>
      <c r="I920" s="25" t="str">
        <f aca="false">IF(C920="BUY",IF(OR(D920="",G920=""),"",G920/D920),IF(C920="TRIM",IF(OR(D920="",E920=""),"",-E920/D920),""))</f>
        <v/>
      </c>
      <c r="J920" s="24" t="str">
        <f aca="false">IF(A920="","",IF(COUNTIF($A$4:A920,A920)=1,INDEX(Chapters!$K$4:$K$203,MATCH(A920,Chapters!$A$4:$A$203,0))+IF(C920="BUY",N(E920),IF(C920="TRIM",-MIN(INDEX(Chapters!$K$4:$K$203,MATCH(A920,Chapters!$A$4:$A$203,0)),ABS(N(I920))*INDEX(Chapters!$H$4:$H$203,MATCH(A920,Chapters!$A$4:$A$203,0))),0)),J919+IF(C920="BUY",N(E920),IF(C920="TRIM",-MIN(J919,ABS(N(I920))*L919),0))))</f>
        <v/>
      </c>
      <c r="K920" s="25" t="str">
        <f aca="false">IF(A920="","",IF(COUNTIF($A$4:A920,A920)=1,INDEX(Chapters!$G$4:$G$203,MATCH(A920,Chapters!$A$4:$A$203,0))+N(I920),K919+N(I920)))</f>
        <v/>
      </c>
      <c r="L920" s="24" t="n">
        <f aca="false">IF(OR(K920="",K920=0),0,J920/K920)</f>
        <v>0</v>
      </c>
      <c r="M920" s="27"/>
    </row>
    <row r="921" customFormat="false" ht="15" hidden="false" customHeight="true" outlineLevel="0" collapsed="false">
      <c r="A921" s="20"/>
      <c r="B921" s="21"/>
      <c r="C921" s="20"/>
      <c r="D921" s="22"/>
      <c r="E921" s="22"/>
      <c r="F921" s="22"/>
      <c r="G921" s="24" t="str">
        <f aca="false">IF(C921="","",E921-F921)</f>
        <v/>
      </c>
      <c r="H921" s="24" t="str">
        <f aca="false">IF(C921="BUY",-E921,IF(C921="TRIM",G921,""))</f>
        <v/>
      </c>
      <c r="I921" s="25" t="str">
        <f aca="false">IF(C921="BUY",IF(OR(D921="",G921=""),"",G921/D921),IF(C921="TRIM",IF(OR(D921="",E921=""),"",-E921/D921),""))</f>
        <v/>
      </c>
      <c r="J921" s="24" t="str">
        <f aca="false">IF(A921="","",IF(COUNTIF($A$4:A921,A921)=1,INDEX(Chapters!$K$4:$K$203,MATCH(A921,Chapters!$A$4:$A$203,0))+IF(C921="BUY",N(E921),IF(C921="TRIM",-MIN(INDEX(Chapters!$K$4:$K$203,MATCH(A921,Chapters!$A$4:$A$203,0)),ABS(N(I921))*INDEX(Chapters!$H$4:$H$203,MATCH(A921,Chapters!$A$4:$A$203,0))),0)),J920+IF(C921="BUY",N(E921),IF(C921="TRIM",-MIN(J920,ABS(N(I921))*L920),0))))</f>
        <v/>
      </c>
      <c r="K921" s="25" t="str">
        <f aca="false">IF(A921="","",IF(COUNTIF($A$4:A921,A921)=1,INDEX(Chapters!$G$4:$G$203,MATCH(A921,Chapters!$A$4:$A$203,0))+N(I921),K920+N(I921)))</f>
        <v/>
      </c>
      <c r="L921" s="24" t="n">
        <f aca="false">IF(OR(K921="",K921=0),0,J921/K921)</f>
        <v>0</v>
      </c>
      <c r="M921" s="27"/>
    </row>
    <row r="922" customFormat="false" ht="15" hidden="false" customHeight="true" outlineLevel="0" collapsed="false">
      <c r="A922" s="20"/>
      <c r="B922" s="21"/>
      <c r="C922" s="20"/>
      <c r="D922" s="22"/>
      <c r="E922" s="22"/>
      <c r="F922" s="22"/>
      <c r="G922" s="24" t="str">
        <f aca="false">IF(C922="","",E922-F922)</f>
        <v/>
      </c>
      <c r="H922" s="24" t="str">
        <f aca="false">IF(C922="BUY",-E922,IF(C922="TRIM",G922,""))</f>
        <v/>
      </c>
      <c r="I922" s="25" t="str">
        <f aca="false">IF(C922="BUY",IF(OR(D922="",G922=""),"",G922/D922),IF(C922="TRIM",IF(OR(D922="",E922=""),"",-E922/D922),""))</f>
        <v/>
      </c>
      <c r="J922" s="24" t="str">
        <f aca="false">IF(A922="","",IF(COUNTIF($A$4:A922,A922)=1,INDEX(Chapters!$K$4:$K$203,MATCH(A922,Chapters!$A$4:$A$203,0))+IF(C922="BUY",N(E922),IF(C922="TRIM",-MIN(INDEX(Chapters!$K$4:$K$203,MATCH(A922,Chapters!$A$4:$A$203,0)),ABS(N(I922))*INDEX(Chapters!$H$4:$H$203,MATCH(A922,Chapters!$A$4:$A$203,0))),0)),J921+IF(C922="BUY",N(E922),IF(C922="TRIM",-MIN(J921,ABS(N(I922))*L921),0))))</f>
        <v/>
      </c>
      <c r="K922" s="25" t="str">
        <f aca="false">IF(A922="","",IF(COUNTIF($A$4:A922,A922)=1,INDEX(Chapters!$G$4:$G$203,MATCH(A922,Chapters!$A$4:$A$203,0))+N(I922),K921+N(I922)))</f>
        <v/>
      </c>
      <c r="L922" s="24" t="n">
        <f aca="false">IF(OR(K922="",K922=0),0,J922/K922)</f>
        <v>0</v>
      </c>
      <c r="M922" s="27"/>
    </row>
    <row r="923" customFormat="false" ht="15" hidden="false" customHeight="true" outlineLevel="0" collapsed="false">
      <c r="A923" s="20"/>
      <c r="B923" s="21"/>
      <c r="C923" s="20"/>
      <c r="D923" s="22"/>
      <c r="E923" s="22"/>
      <c r="F923" s="22"/>
      <c r="G923" s="24" t="str">
        <f aca="false">IF(C923="","",E923-F923)</f>
        <v/>
      </c>
      <c r="H923" s="24" t="str">
        <f aca="false">IF(C923="BUY",-E923,IF(C923="TRIM",G923,""))</f>
        <v/>
      </c>
      <c r="I923" s="25" t="str">
        <f aca="false">IF(C923="BUY",IF(OR(D923="",G923=""),"",G923/D923),IF(C923="TRIM",IF(OR(D923="",E923=""),"",-E923/D923),""))</f>
        <v/>
      </c>
      <c r="J923" s="24" t="str">
        <f aca="false">IF(A923="","",IF(COUNTIF($A$4:A923,A923)=1,INDEX(Chapters!$K$4:$K$203,MATCH(A923,Chapters!$A$4:$A$203,0))+IF(C923="BUY",N(E923),IF(C923="TRIM",-MIN(INDEX(Chapters!$K$4:$K$203,MATCH(A923,Chapters!$A$4:$A$203,0)),ABS(N(I923))*INDEX(Chapters!$H$4:$H$203,MATCH(A923,Chapters!$A$4:$A$203,0))),0)),J922+IF(C923="BUY",N(E923),IF(C923="TRIM",-MIN(J922,ABS(N(I923))*L922),0))))</f>
        <v/>
      </c>
      <c r="K923" s="25" t="str">
        <f aca="false">IF(A923="","",IF(COUNTIF($A$4:A923,A923)=1,INDEX(Chapters!$G$4:$G$203,MATCH(A923,Chapters!$A$4:$A$203,0))+N(I923),K922+N(I923)))</f>
        <v/>
      </c>
      <c r="L923" s="24" t="n">
        <f aca="false">IF(OR(K923="",K923=0),0,J923/K923)</f>
        <v>0</v>
      </c>
      <c r="M923" s="27"/>
    </row>
    <row r="924" customFormat="false" ht="15" hidden="false" customHeight="true" outlineLevel="0" collapsed="false">
      <c r="A924" s="20"/>
      <c r="B924" s="21"/>
      <c r="C924" s="20"/>
      <c r="D924" s="22"/>
      <c r="E924" s="22"/>
      <c r="F924" s="22"/>
      <c r="G924" s="24" t="str">
        <f aca="false">IF(C924="","",E924-F924)</f>
        <v/>
      </c>
      <c r="H924" s="24" t="str">
        <f aca="false">IF(C924="BUY",-E924,IF(C924="TRIM",G924,""))</f>
        <v/>
      </c>
      <c r="I924" s="25" t="str">
        <f aca="false">IF(C924="BUY",IF(OR(D924="",G924=""),"",G924/D924),IF(C924="TRIM",IF(OR(D924="",E924=""),"",-E924/D924),""))</f>
        <v/>
      </c>
      <c r="J924" s="24" t="str">
        <f aca="false">IF(A924="","",IF(COUNTIF($A$4:A924,A924)=1,INDEX(Chapters!$K$4:$K$203,MATCH(A924,Chapters!$A$4:$A$203,0))+IF(C924="BUY",N(E924),IF(C924="TRIM",-MIN(INDEX(Chapters!$K$4:$K$203,MATCH(A924,Chapters!$A$4:$A$203,0)),ABS(N(I924))*INDEX(Chapters!$H$4:$H$203,MATCH(A924,Chapters!$A$4:$A$203,0))),0)),J923+IF(C924="BUY",N(E924),IF(C924="TRIM",-MIN(J923,ABS(N(I924))*L923),0))))</f>
        <v/>
      </c>
      <c r="K924" s="25" t="str">
        <f aca="false">IF(A924="","",IF(COUNTIF($A$4:A924,A924)=1,INDEX(Chapters!$G$4:$G$203,MATCH(A924,Chapters!$A$4:$A$203,0))+N(I924),K923+N(I924)))</f>
        <v/>
      </c>
      <c r="L924" s="24" t="n">
        <f aca="false">IF(OR(K924="",K924=0),0,J924/K924)</f>
        <v>0</v>
      </c>
      <c r="M924" s="27"/>
    </row>
    <row r="925" customFormat="false" ht="15" hidden="false" customHeight="true" outlineLevel="0" collapsed="false">
      <c r="A925" s="20"/>
      <c r="B925" s="21"/>
      <c r="C925" s="20"/>
      <c r="D925" s="22"/>
      <c r="E925" s="22"/>
      <c r="F925" s="22"/>
      <c r="G925" s="24" t="str">
        <f aca="false">IF(C925="","",E925-F925)</f>
        <v/>
      </c>
      <c r="H925" s="24" t="str">
        <f aca="false">IF(C925="BUY",-E925,IF(C925="TRIM",G925,""))</f>
        <v/>
      </c>
      <c r="I925" s="25" t="str">
        <f aca="false">IF(C925="BUY",IF(OR(D925="",G925=""),"",G925/D925),IF(C925="TRIM",IF(OR(D925="",E925=""),"",-E925/D925),""))</f>
        <v/>
      </c>
      <c r="J925" s="24" t="str">
        <f aca="false">IF(A925="","",IF(COUNTIF($A$4:A925,A925)=1,INDEX(Chapters!$K$4:$K$203,MATCH(A925,Chapters!$A$4:$A$203,0))+IF(C925="BUY",N(E925),IF(C925="TRIM",-MIN(INDEX(Chapters!$K$4:$K$203,MATCH(A925,Chapters!$A$4:$A$203,0)),ABS(N(I925))*INDEX(Chapters!$H$4:$H$203,MATCH(A925,Chapters!$A$4:$A$203,0))),0)),J924+IF(C925="BUY",N(E925),IF(C925="TRIM",-MIN(J924,ABS(N(I925))*L924),0))))</f>
        <v/>
      </c>
      <c r="K925" s="25" t="str">
        <f aca="false">IF(A925="","",IF(COUNTIF($A$4:A925,A925)=1,INDEX(Chapters!$G$4:$G$203,MATCH(A925,Chapters!$A$4:$A$203,0))+N(I925),K924+N(I925)))</f>
        <v/>
      </c>
      <c r="L925" s="24" t="n">
        <f aca="false">IF(OR(K925="",K925=0),0,J925/K925)</f>
        <v>0</v>
      </c>
      <c r="M925" s="27"/>
    </row>
    <row r="926" customFormat="false" ht="15" hidden="false" customHeight="true" outlineLevel="0" collapsed="false">
      <c r="A926" s="20"/>
      <c r="B926" s="21"/>
      <c r="C926" s="20"/>
      <c r="D926" s="22"/>
      <c r="E926" s="22"/>
      <c r="F926" s="22"/>
      <c r="G926" s="24" t="str">
        <f aca="false">IF(C926="","",E926-F926)</f>
        <v/>
      </c>
      <c r="H926" s="24" t="str">
        <f aca="false">IF(C926="BUY",-E926,IF(C926="TRIM",G926,""))</f>
        <v/>
      </c>
      <c r="I926" s="25" t="str">
        <f aca="false">IF(C926="BUY",IF(OR(D926="",G926=""),"",G926/D926),IF(C926="TRIM",IF(OR(D926="",E926=""),"",-E926/D926),""))</f>
        <v/>
      </c>
      <c r="J926" s="24" t="str">
        <f aca="false">IF(A926="","",IF(COUNTIF($A$4:A926,A926)=1,INDEX(Chapters!$K$4:$K$203,MATCH(A926,Chapters!$A$4:$A$203,0))+IF(C926="BUY",N(E926),IF(C926="TRIM",-MIN(INDEX(Chapters!$K$4:$K$203,MATCH(A926,Chapters!$A$4:$A$203,0)),ABS(N(I926))*INDEX(Chapters!$H$4:$H$203,MATCH(A926,Chapters!$A$4:$A$203,0))),0)),J925+IF(C926="BUY",N(E926),IF(C926="TRIM",-MIN(J925,ABS(N(I926))*L925),0))))</f>
        <v/>
      </c>
      <c r="K926" s="25" t="str">
        <f aca="false">IF(A926="","",IF(COUNTIF($A$4:A926,A926)=1,INDEX(Chapters!$G$4:$G$203,MATCH(A926,Chapters!$A$4:$A$203,0))+N(I926),K925+N(I926)))</f>
        <v/>
      </c>
      <c r="L926" s="24" t="n">
        <f aca="false">IF(OR(K926="",K926=0),0,J926/K926)</f>
        <v>0</v>
      </c>
      <c r="M926" s="27"/>
    </row>
    <row r="927" customFormat="false" ht="15" hidden="false" customHeight="true" outlineLevel="0" collapsed="false">
      <c r="A927" s="20"/>
      <c r="B927" s="21"/>
      <c r="C927" s="20"/>
      <c r="D927" s="22"/>
      <c r="E927" s="22"/>
      <c r="F927" s="22"/>
      <c r="G927" s="24" t="str">
        <f aca="false">IF(C927="","",E927-F927)</f>
        <v/>
      </c>
      <c r="H927" s="24" t="str">
        <f aca="false">IF(C927="BUY",-E927,IF(C927="TRIM",G927,""))</f>
        <v/>
      </c>
      <c r="I927" s="25" t="str">
        <f aca="false">IF(C927="BUY",IF(OR(D927="",G927=""),"",G927/D927),IF(C927="TRIM",IF(OR(D927="",E927=""),"",-E927/D927),""))</f>
        <v/>
      </c>
      <c r="J927" s="24" t="str">
        <f aca="false">IF(A927="","",IF(COUNTIF($A$4:A927,A927)=1,INDEX(Chapters!$K$4:$K$203,MATCH(A927,Chapters!$A$4:$A$203,0))+IF(C927="BUY",N(E927),IF(C927="TRIM",-MIN(INDEX(Chapters!$K$4:$K$203,MATCH(A927,Chapters!$A$4:$A$203,0)),ABS(N(I927))*INDEX(Chapters!$H$4:$H$203,MATCH(A927,Chapters!$A$4:$A$203,0))),0)),J926+IF(C927="BUY",N(E927),IF(C927="TRIM",-MIN(J926,ABS(N(I927))*L926),0))))</f>
        <v/>
      </c>
      <c r="K927" s="25" t="str">
        <f aca="false">IF(A927="","",IF(COUNTIF($A$4:A927,A927)=1,INDEX(Chapters!$G$4:$G$203,MATCH(A927,Chapters!$A$4:$A$203,0))+N(I927),K926+N(I927)))</f>
        <v/>
      </c>
      <c r="L927" s="24" t="n">
        <f aca="false">IF(OR(K927="",K927=0),0,J927/K927)</f>
        <v>0</v>
      </c>
      <c r="M927" s="27"/>
    </row>
    <row r="928" customFormat="false" ht="15" hidden="false" customHeight="true" outlineLevel="0" collapsed="false">
      <c r="A928" s="20"/>
      <c r="B928" s="21"/>
      <c r="C928" s="20"/>
      <c r="D928" s="22"/>
      <c r="E928" s="22"/>
      <c r="F928" s="22"/>
      <c r="G928" s="24" t="str">
        <f aca="false">IF(C928="","",E928-F928)</f>
        <v/>
      </c>
      <c r="H928" s="24" t="str">
        <f aca="false">IF(C928="BUY",-E928,IF(C928="TRIM",G928,""))</f>
        <v/>
      </c>
      <c r="I928" s="25" t="str">
        <f aca="false">IF(C928="BUY",IF(OR(D928="",G928=""),"",G928/D928),IF(C928="TRIM",IF(OR(D928="",E928=""),"",-E928/D928),""))</f>
        <v/>
      </c>
      <c r="J928" s="24" t="str">
        <f aca="false">IF(A928="","",IF(COUNTIF($A$4:A928,A928)=1,INDEX(Chapters!$K$4:$K$203,MATCH(A928,Chapters!$A$4:$A$203,0))+IF(C928="BUY",N(E928),IF(C928="TRIM",-MIN(INDEX(Chapters!$K$4:$K$203,MATCH(A928,Chapters!$A$4:$A$203,0)),ABS(N(I928))*INDEX(Chapters!$H$4:$H$203,MATCH(A928,Chapters!$A$4:$A$203,0))),0)),J927+IF(C928="BUY",N(E928),IF(C928="TRIM",-MIN(J927,ABS(N(I928))*L927),0))))</f>
        <v/>
      </c>
      <c r="K928" s="25" t="str">
        <f aca="false">IF(A928="","",IF(COUNTIF($A$4:A928,A928)=1,INDEX(Chapters!$G$4:$G$203,MATCH(A928,Chapters!$A$4:$A$203,0))+N(I928),K927+N(I928)))</f>
        <v/>
      </c>
      <c r="L928" s="24" t="n">
        <f aca="false">IF(OR(K928="",K928=0),0,J928/K928)</f>
        <v>0</v>
      </c>
      <c r="M928" s="27"/>
    </row>
    <row r="929" customFormat="false" ht="15" hidden="false" customHeight="true" outlineLevel="0" collapsed="false">
      <c r="A929" s="20"/>
      <c r="B929" s="21"/>
      <c r="C929" s="20"/>
      <c r="D929" s="22"/>
      <c r="E929" s="22"/>
      <c r="F929" s="22"/>
      <c r="G929" s="24" t="str">
        <f aca="false">IF(C929="","",E929-F929)</f>
        <v/>
      </c>
      <c r="H929" s="24" t="str">
        <f aca="false">IF(C929="BUY",-E929,IF(C929="TRIM",G929,""))</f>
        <v/>
      </c>
      <c r="I929" s="25" t="str">
        <f aca="false">IF(C929="BUY",IF(OR(D929="",G929=""),"",G929/D929),IF(C929="TRIM",IF(OR(D929="",E929=""),"",-E929/D929),""))</f>
        <v/>
      </c>
      <c r="J929" s="24" t="str">
        <f aca="false">IF(A929="","",IF(COUNTIF($A$4:A929,A929)=1,INDEX(Chapters!$K$4:$K$203,MATCH(A929,Chapters!$A$4:$A$203,0))+IF(C929="BUY",N(E929),IF(C929="TRIM",-MIN(INDEX(Chapters!$K$4:$K$203,MATCH(A929,Chapters!$A$4:$A$203,0)),ABS(N(I929))*INDEX(Chapters!$H$4:$H$203,MATCH(A929,Chapters!$A$4:$A$203,0))),0)),J928+IF(C929="BUY",N(E929),IF(C929="TRIM",-MIN(J928,ABS(N(I929))*L928),0))))</f>
        <v/>
      </c>
      <c r="K929" s="25" t="str">
        <f aca="false">IF(A929="","",IF(COUNTIF($A$4:A929,A929)=1,INDEX(Chapters!$G$4:$G$203,MATCH(A929,Chapters!$A$4:$A$203,0))+N(I929),K928+N(I929)))</f>
        <v/>
      </c>
      <c r="L929" s="24" t="n">
        <f aca="false">IF(OR(K929="",K929=0),0,J929/K929)</f>
        <v>0</v>
      </c>
      <c r="M929" s="27"/>
    </row>
    <row r="930" customFormat="false" ht="15" hidden="false" customHeight="true" outlineLevel="0" collapsed="false">
      <c r="A930" s="20"/>
      <c r="B930" s="21"/>
      <c r="C930" s="20"/>
      <c r="D930" s="22"/>
      <c r="E930" s="22"/>
      <c r="F930" s="22"/>
      <c r="G930" s="24" t="str">
        <f aca="false">IF(C930="","",E930-F930)</f>
        <v/>
      </c>
      <c r="H930" s="24" t="str">
        <f aca="false">IF(C930="BUY",-E930,IF(C930="TRIM",G930,""))</f>
        <v/>
      </c>
      <c r="I930" s="25" t="str">
        <f aca="false">IF(C930="BUY",IF(OR(D930="",G930=""),"",G930/D930),IF(C930="TRIM",IF(OR(D930="",E930=""),"",-E930/D930),""))</f>
        <v/>
      </c>
      <c r="J930" s="24" t="str">
        <f aca="false">IF(A930="","",IF(COUNTIF($A$4:A930,A930)=1,INDEX(Chapters!$K$4:$K$203,MATCH(A930,Chapters!$A$4:$A$203,0))+IF(C930="BUY",N(E930),IF(C930="TRIM",-MIN(INDEX(Chapters!$K$4:$K$203,MATCH(A930,Chapters!$A$4:$A$203,0)),ABS(N(I930))*INDEX(Chapters!$H$4:$H$203,MATCH(A930,Chapters!$A$4:$A$203,0))),0)),J929+IF(C930="BUY",N(E930),IF(C930="TRIM",-MIN(J929,ABS(N(I930))*L929),0))))</f>
        <v/>
      </c>
      <c r="K930" s="25" t="str">
        <f aca="false">IF(A930="","",IF(COUNTIF($A$4:A930,A930)=1,INDEX(Chapters!$G$4:$G$203,MATCH(A930,Chapters!$A$4:$A$203,0))+N(I930),K929+N(I930)))</f>
        <v/>
      </c>
      <c r="L930" s="24" t="n">
        <f aca="false">IF(OR(K930="",K930=0),0,J930/K930)</f>
        <v>0</v>
      </c>
      <c r="M930" s="27"/>
    </row>
    <row r="931" customFormat="false" ht="15" hidden="false" customHeight="true" outlineLevel="0" collapsed="false">
      <c r="A931" s="20"/>
      <c r="B931" s="21"/>
      <c r="C931" s="20"/>
      <c r="D931" s="22"/>
      <c r="E931" s="22"/>
      <c r="F931" s="22"/>
      <c r="G931" s="24" t="str">
        <f aca="false">IF(C931="","",E931-F931)</f>
        <v/>
      </c>
      <c r="H931" s="24" t="str">
        <f aca="false">IF(C931="BUY",-E931,IF(C931="TRIM",G931,""))</f>
        <v/>
      </c>
      <c r="I931" s="25" t="str">
        <f aca="false">IF(C931="BUY",IF(OR(D931="",G931=""),"",G931/D931),IF(C931="TRIM",IF(OR(D931="",E931=""),"",-E931/D931),""))</f>
        <v/>
      </c>
      <c r="J931" s="24" t="str">
        <f aca="false">IF(A931="","",IF(COUNTIF($A$4:A931,A931)=1,INDEX(Chapters!$K$4:$K$203,MATCH(A931,Chapters!$A$4:$A$203,0))+IF(C931="BUY",N(E931),IF(C931="TRIM",-MIN(INDEX(Chapters!$K$4:$K$203,MATCH(A931,Chapters!$A$4:$A$203,0)),ABS(N(I931))*INDEX(Chapters!$H$4:$H$203,MATCH(A931,Chapters!$A$4:$A$203,0))),0)),J930+IF(C931="BUY",N(E931),IF(C931="TRIM",-MIN(J930,ABS(N(I931))*L930),0))))</f>
        <v/>
      </c>
      <c r="K931" s="25" t="str">
        <f aca="false">IF(A931="","",IF(COUNTIF($A$4:A931,A931)=1,INDEX(Chapters!$G$4:$G$203,MATCH(A931,Chapters!$A$4:$A$203,0))+N(I931),K930+N(I931)))</f>
        <v/>
      </c>
      <c r="L931" s="24" t="n">
        <f aca="false">IF(OR(K931="",K931=0),0,J931/K931)</f>
        <v>0</v>
      </c>
      <c r="M931" s="27"/>
    </row>
    <row r="932" customFormat="false" ht="15" hidden="false" customHeight="true" outlineLevel="0" collapsed="false">
      <c r="A932" s="20"/>
      <c r="B932" s="21"/>
      <c r="C932" s="20"/>
      <c r="D932" s="22"/>
      <c r="E932" s="22"/>
      <c r="F932" s="22"/>
      <c r="G932" s="24" t="str">
        <f aca="false">IF(C932="","",E932-F932)</f>
        <v/>
      </c>
      <c r="H932" s="24" t="str">
        <f aca="false">IF(C932="BUY",-E932,IF(C932="TRIM",G932,""))</f>
        <v/>
      </c>
      <c r="I932" s="25" t="str">
        <f aca="false">IF(C932="BUY",IF(OR(D932="",G932=""),"",G932/D932),IF(C932="TRIM",IF(OR(D932="",E932=""),"",-E932/D932),""))</f>
        <v/>
      </c>
      <c r="J932" s="24" t="str">
        <f aca="false">IF(A932="","",IF(COUNTIF($A$4:A932,A932)=1,INDEX(Chapters!$K$4:$K$203,MATCH(A932,Chapters!$A$4:$A$203,0))+IF(C932="BUY",N(E932),IF(C932="TRIM",-MIN(INDEX(Chapters!$K$4:$K$203,MATCH(A932,Chapters!$A$4:$A$203,0)),ABS(N(I932))*INDEX(Chapters!$H$4:$H$203,MATCH(A932,Chapters!$A$4:$A$203,0))),0)),J931+IF(C932="BUY",N(E932),IF(C932="TRIM",-MIN(J931,ABS(N(I932))*L931),0))))</f>
        <v/>
      </c>
      <c r="K932" s="25" t="str">
        <f aca="false">IF(A932="","",IF(COUNTIF($A$4:A932,A932)=1,INDEX(Chapters!$G$4:$G$203,MATCH(A932,Chapters!$A$4:$A$203,0))+N(I932),K931+N(I932)))</f>
        <v/>
      </c>
      <c r="L932" s="24" t="n">
        <f aca="false">IF(OR(K932="",K932=0),0,J932/K932)</f>
        <v>0</v>
      </c>
      <c r="M932" s="27"/>
    </row>
    <row r="933" customFormat="false" ht="15" hidden="false" customHeight="true" outlineLevel="0" collapsed="false">
      <c r="A933" s="20"/>
      <c r="B933" s="21"/>
      <c r="C933" s="20"/>
      <c r="D933" s="22"/>
      <c r="E933" s="22"/>
      <c r="F933" s="22"/>
      <c r="G933" s="24" t="str">
        <f aca="false">IF(C933="","",E933-F933)</f>
        <v/>
      </c>
      <c r="H933" s="24" t="str">
        <f aca="false">IF(C933="BUY",-E933,IF(C933="TRIM",G933,""))</f>
        <v/>
      </c>
      <c r="I933" s="25" t="str">
        <f aca="false">IF(C933="BUY",IF(OR(D933="",G933=""),"",G933/D933),IF(C933="TRIM",IF(OR(D933="",E933=""),"",-E933/D933),""))</f>
        <v/>
      </c>
      <c r="J933" s="24" t="str">
        <f aca="false">IF(A933="","",IF(COUNTIF($A$4:A933,A933)=1,INDEX(Chapters!$K$4:$K$203,MATCH(A933,Chapters!$A$4:$A$203,0))+IF(C933="BUY",N(E933),IF(C933="TRIM",-MIN(INDEX(Chapters!$K$4:$K$203,MATCH(A933,Chapters!$A$4:$A$203,0)),ABS(N(I933))*INDEX(Chapters!$H$4:$H$203,MATCH(A933,Chapters!$A$4:$A$203,0))),0)),J932+IF(C933="BUY",N(E933),IF(C933="TRIM",-MIN(J932,ABS(N(I933))*L932),0))))</f>
        <v/>
      </c>
      <c r="K933" s="25" t="str">
        <f aca="false">IF(A933="","",IF(COUNTIF($A$4:A933,A933)=1,INDEX(Chapters!$G$4:$G$203,MATCH(A933,Chapters!$A$4:$A$203,0))+N(I933),K932+N(I933)))</f>
        <v/>
      </c>
      <c r="L933" s="24" t="n">
        <f aca="false">IF(OR(K933="",K933=0),0,J933/K933)</f>
        <v>0</v>
      </c>
      <c r="M933" s="27"/>
    </row>
    <row r="934" customFormat="false" ht="15" hidden="false" customHeight="true" outlineLevel="0" collapsed="false">
      <c r="A934" s="20"/>
      <c r="B934" s="21"/>
      <c r="C934" s="20"/>
      <c r="D934" s="22"/>
      <c r="E934" s="22"/>
      <c r="F934" s="22"/>
      <c r="G934" s="24" t="str">
        <f aca="false">IF(C934="","",E934-F934)</f>
        <v/>
      </c>
      <c r="H934" s="24" t="str">
        <f aca="false">IF(C934="BUY",-E934,IF(C934="TRIM",G934,""))</f>
        <v/>
      </c>
      <c r="I934" s="25" t="str">
        <f aca="false">IF(C934="BUY",IF(OR(D934="",G934=""),"",G934/D934),IF(C934="TRIM",IF(OR(D934="",E934=""),"",-E934/D934),""))</f>
        <v/>
      </c>
      <c r="J934" s="24" t="str">
        <f aca="false">IF(A934="","",IF(COUNTIF($A$4:A934,A934)=1,INDEX(Chapters!$K$4:$K$203,MATCH(A934,Chapters!$A$4:$A$203,0))+IF(C934="BUY",N(E934),IF(C934="TRIM",-MIN(INDEX(Chapters!$K$4:$K$203,MATCH(A934,Chapters!$A$4:$A$203,0)),ABS(N(I934))*INDEX(Chapters!$H$4:$H$203,MATCH(A934,Chapters!$A$4:$A$203,0))),0)),J933+IF(C934="BUY",N(E934),IF(C934="TRIM",-MIN(J933,ABS(N(I934))*L933),0))))</f>
        <v/>
      </c>
      <c r="K934" s="25" t="str">
        <f aca="false">IF(A934="","",IF(COUNTIF($A$4:A934,A934)=1,INDEX(Chapters!$G$4:$G$203,MATCH(A934,Chapters!$A$4:$A$203,0))+N(I934),K933+N(I934)))</f>
        <v/>
      </c>
      <c r="L934" s="24" t="n">
        <f aca="false">IF(OR(K934="",K934=0),0,J934/K934)</f>
        <v>0</v>
      </c>
      <c r="M934" s="27"/>
    </row>
    <row r="935" customFormat="false" ht="15" hidden="false" customHeight="true" outlineLevel="0" collapsed="false">
      <c r="A935" s="20"/>
      <c r="B935" s="21"/>
      <c r="C935" s="20"/>
      <c r="D935" s="22"/>
      <c r="E935" s="22"/>
      <c r="F935" s="22"/>
      <c r="G935" s="24" t="str">
        <f aca="false">IF(C935="","",E935-F935)</f>
        <v/>
      </c>
      <c r="H935" s="24" t="str">
        <f aca="false">IF(C935="BUY",-E935,IF(C935="TRIM",G935,""))</f>
        <v/>
      </c>
      <c r="I935" s="25" t="str">
        <f aca="false">IF(C935="BUY",IF(OR(D935="",G935=""),"",G935/D935),IF(C935="TRIM",IF(OR(D935="",E935=""),"",-E935/D935),""))</f>
        <v/>
      </c>
      <c r="J935" s="24" t="str">
        <f aca="false">IF(A935="","",IF(COUNTIF($A$4:A935,A935)=1,INDEX(Chapters!$K$4:$K$203,MATCH(A935,Chapters!$A$4:$A$203,0))+IF(C935="BUY",N(E935),IF(C935="TRIM",-MIN(INDEX(Chapters!$K$4:$K$203,MATCH(A935,Chapters!$A$4:$A$203,0)),ABS(N(I935))*INDEX(Chapters!$H$4:$H$203,MATCH(A935,Chapters!$A$4:$A$203,0))),0)),J934+IF(C935="BUY",N(E935),IF(C935="TRIM",-MIN(J934,ABS(N(I935))*L934),0))))</f>
        <v/>
      </c>
      <c r="K935" s="25" t="str">
        <f aca="false">IF(A935="","",IF(COUNTIF($A$4:A935,A935)=1,INDEX(Chapters!$G$4:$G$203,MATCH(A935,Chapters!$A$4:$A$203,0))+N(I935),K934+N(I935)))</f>
        <v/>
      </c>
      <c r="L935" s="24" t="n">
        <f aca="false">IF(OR(K935="",K935=0),0,J935/K935)</f>
        <v>0</v>
      </c>
      <c r="M935" s="27"/>
    </row>
    <row r="936" customFormat="false" ht="15" hidden="false" customHeight="true" outlineLevel="0" collapsed="false">
      <c r="A936" s="20"/>
      <c r="B936" s="21"/>
      <c r="C936" s="20"/>
      <c r="D936" s="22"/>
      <c r="E936" s="22"/>
      <c r="F936" s="22"/>
      <c r="G936" s="24" t="str">
        <f aca="false">IF(C936="","",E936-F936)</f>
        <v/>
      </c>
      <c r="H936" s="24" t="str">
        <f aca="false">IF(C936="BUY",-E936,IF(C936="TRIM",G936,""))</f>
        <v/>
      </c>
      <c r="I936" s="25" t="str">
        <f aca="false">IF(C936="BUY",IF(OR(D936="",G936=""),"",G936/D936),IF(C936="TRIM",IF(OR(D936="",E936=""),"",-E936/D936),""))</f>
        <v/>
      </c>
      <c r="J936" s="24" t="str">
        <f aca="false">IF(A936="","",IF(COUNTIF($A$4:A936,A936)=1,INDEX(Chapters!$K$4:$K$203,MATCH(A936,Chapters!$A$4:$A$203,0))+IF(C936="BUY",N(E936),IF(C936="TRIM",-MIN(INDEX(Chapters!$K$4:$K$203,MATCH(A936,Chapters!$A$4:$A$203,0)),ABS(N(I936))*INDEX(Chapters!$H$4:$H$203,MATCH(A936,Chapters!$A$4:$A$203,0))),0)),J935+IF(C936="BUY",N(E936),IF(C936="TRIM",-MIN(J935,ABS(N(I936))*L935),0))))</f>
        <v/>
      </c>
      <c r="K936" s="25" t="str">
        <f aca="false">IF(A936="","",IF(COUNTIF($A$4:A936,A936)=1,INDEX(Chapters!$G$4:$G$203,MATCH(A936,Chapters!$A$4:$A$203,0))+N(I936),K935+N(I936)))</f>
        <v/>
      </c>
      <c r="L936" s="24" t="n">
        <f aca="false">IF(OR(K936="",K936=0),0,J936/K936)</f>
        <v>0</v>
      </c>
      <c r="M936" s="27"/>
    </row>
    <row r="937" customFormat="false" ht="15" hidden="false" customHeight="true" outlineLevel="0" collapsed="false">
      <c r="A937" s="20"/>
      <c r="B937" s="21"/>
      <c r="C937" s="20"/>
      <c r="D937" s="22"/>
      <c r="E937" s="22"/>
      <c r="F937" s="22"/>
      <c r="G937" s="24" t="str">
        <f aca="false">IF(C937="","",E937-F937)</f>
        <v/>
      </c>
      <c r="H937" s="24" t="str">
        <f aca="false">IF(C937="BUY",-E937,IF(C937="TRIM",G937,""))</f>
        <v/>
      </c>
      <c r="I937" s="25" t="str">
        <f aca="false">IF(C937="BUY",IF(OR(D937="",G937=""),"",G937/D937),IF(C937="TRIM",IF(OR(D937="",E937=""),"",-E937/D937),""))</f>
        <v/>
      </c>
      <c r="J937" s="24" t="str">
        <f aca="false">IF(A937="","",IF(COUNTIF($A$4:A937,A937)=1,INDEX(Chapters!$K$4:$K$203,MATCH(A937,Chapters!$A$4:$A$203,0))+IF(C937="BUY",N(E937),IF(C937="TRIM",-MIN(INDEX(Chapters!$K$4:$K$203,MATCH(A937,Chapters!$A$4:$A$203,0)),ABS(N(I937))*INDEX(Chapters!$H$4:$H$203,MATCH(A937,Chapters!$A$4:$A$203,0))),0)),J936+IF(C937="BUY",N(E937),IF(C937="TRIM",-MIN(J936,ABS(N(I937))*L936),0))))</f>
        <v/>
      </c>
      <c r="K937" s="25" t="str">
        <f aca="false">IF(A937="","",IF(COUNTIF($A$4:A937,A937)=1,INDEX(Chapters!$G$4:$G$203,MATCH(A937,Chapters!$A$4:$A$203,0))+N(I937),K936+N(I937)))</f>
        <v/>
      </c>
      <c r="L937" s="24" t="n">
        <f aca="false">IF(OR(K937="",K937=0),0,J937/K937)</f>
        <v>0</v>
      </c>
      <c r="M937" s="27"/>
    </row>
    <row r="938" customFormat="false" ht="15" hidden="false" customHeight="true" outlineLevel="0" collapsed="false">
      <c r="A938" s="20"/>
      <c r="B938" s="21"/>
      <c r="C938" s="20"/>
      <c r="D938" s="22"/>
      <c r="E938" s="22"/>
      <c r="F938" s="22"/>
      <c r="G938" s="24" t="str">
        <f aca="false">IF(C938="","",E938-F938)</f>
        <v/>
      </c>
      <c r="H938" s="24" t="str">
        <f aca="false">IF(C938="BUY",-E938,IF(C938="TRIM",G938,""))</f>
        <v/>
      </c>
      <c r="I938" s="25" t="str">
        <f aca="false">IF(C938="BUY",IF(OR(D938="",G938=""),"",G938/D938),IF(C938="TRIM",IF(OR(D938="",E938=""),"",-E938/D938),""))</f>
        <v/>
      </c>
      <c r="J938" s="24" t="str">
        <f aca="false">IF(A938="","",IF(COUNTIF($A$4:A938,A938)=1,INDEX(Chapters!$K$4:$K$203,MATCH(A938,Chapters!$A$4:$A$203,0))+IF(C938="BUY",N(E938),IF(C938="TRIM",-MIN(INDEX(Chapters!$K$4:$K$203,MATCH(A938,Chapters!$A$4:$A$203,0)),ABS(N(I938))*INDEX(Chapters!$H$4:$H$203,MATCH(A938,Chapters!$A$4:$A$203,0))),0)),J937+IF(C938="BUY",N(E938),IF(C938="TRIM",-MIN(J937,ABS(N(I938))*L937),0))))</f>
        <v/>
      </c>
      <c r="K938" s="25" t="str">
        <f aca="false">IF(A938="","",IF(COUNTIF($A$4:A938,A938)=1,INDEX(Chapters!$G$4:$G$203,MATCH(A938,Chapters!$A$4:$A$203,0))+N(I938),K937+N(I938)))</f>
        <v/>
      </c>
      <c r="L938" s="24" t="n">
        <f aca="false">IF(OR(K938="",K938=0),0,J938/K938)</f>
        <v>0</v>
      </c>
      <c r="M938" s="27"/>
    </row>
    <row r="939" customFormat="false" ht="15" hidden="false" customHeight="true" outlineLevel="0" collapsed="false">
      <c r="A939" s="20"/>
      <c r="B939" s="21"/>
      <c r="C939" s="20"/>
      <c r="D939" s="22"/>
      <c r="E939" s="22"/>
      <c r="F939" s="22"/>
      <c r="G939" s="24" t="str">
        <f aca="false">IF(C939="","",E939-F939)</f>
        <v/>
      </c>
      <c r="H939" s="24" t="str">
        <f aca="false">IF(C939="BUY",-E939,IF(C939="TRIM",G939,""))</f>
        <v/>
      </c>
      <c r="I939" s="25" t="str">
        <f aca="false">IF(C939="BUY",IF(OR(D939="",G939=""),"",G939/D939),IF(C939="TRIM",IF(OR(D939="",E939=""),"",-E939/D939),""))</f>
        <v/>
      </c>
      <c r="J939" s="24" t="str">
        <f aca="false">IF(A939="","",IF(COUNTIF($A$4:A939,A939)=1,INDEX(Chapters!$K$4:$K$203,MATCH(A939,Chapters!$A$4:$A$203,0))+IF(C939="BUY",N(E939),IF(C939="TRIM",-MIN(INDEX(Chapters!$K$4:$K$203,MATCH(A939,Chapters!$A$4:$A$203,0)),ABS(N(I939))*INDEX(Chapters!$H$4:$H$203,MATCH(A939,Chapters!$A$4:$A$203,0))),0)),J938+IF(C939="BUY",N(E939),IF(C939="TRIM",-MIN(J938,ABS(N(I939))*L938),0))))</f>
        <v/>
      </c>
      <c r="K939" s="25" t="str">
        <f aca="false">IF(A939="","",IF(COUNTIF($A$4:A939,A939)=1,INDEX(Chapters!$G$4:$G$203,MATCH(A939,Chapters!$A$4:$A$203,0))+N(I939),K938+N(I939)))</f>
        <v/>
      </c>
      <c r="L939" s="24" t="n">
        <f aca="false">IF(OR(K939="",K939=0),0,J939/K939)</f>
        <v>0</v>
      </c>
      <c r="M939" s="27"/>
    </row>
    <row r="940" customFormat="false" ht="15" hidden="false" customHeight="true" outlineLevel="0" collapsed="false">
      <c r="A940" s="20"/>
      <c r="B940" s="21"/>
      <c r="C940" s="20"/>
      <c r="D940" s="22"/>
      <c r="E940" s="22"/>
      <c r="F940" s="22"/>
      <c r="G940" s="24" t="str">
        <f aca="false">IF(C940="","",E940-F940)</f>
        <v/>
      </c>
      <c r="H940" s="24" t="str">
        <f aca="false">IF(C940="BUY",-E940,IF(C940="TRIM",G940,""))</f>
        <v/>
      </c>
      <c r="I940" s="25" t="str">
        <f aca="false">IF(C940="BUY",IF(OR(D940="",G940=""),"",G940/D940),IF(C940="TRIM",IF(OR(D940="",E940=""),"",-E940/D940),""))</f>
        <v/>
      </c>
      <c r="J940" s="24" t="str">
        <f aca="false">IF(A940="","",IF(COUNTIF($A$4:A940,A940)=1,INDEX(Chapters!$K$4:$K$203,MATCH(A940,Chapters!$A$4:$A$203,0))+IF(C940="BUY",N(E940),IF(C940="TRIM",-MIN(INDEX(Chapters!$K$4:$K$203,MATCH(A940,Chapters!$A$4:$A$203,0)),ABS(N(I940))*INDEX(Chapters!$H$4:$H$203,MATCH(A940,Chapters!$A$4:$A$203,0))),0)),J939+IF(C940="BUY",N(E940),IF(C940="TRIM",-MIN(J939,ABS(N(I940))*L939),0))))</f>
        <v/>
      </c>
      <c r="K940" s="25" t="str">
        <f aca="false">IF(A940="","",IF(COUNTIF($A$4:A940,A940)=1,INDEX(Chapters!$G$4:$G$203,MATCH(A940,Chapters!$A$4:$A$203,0))+N(I940),K939+N(I940)))</f>
        <v/>
      </c>
      <c r="L940" s="24" t="n">
        <f aca="false">IF(OR(K940="",K940=0),0,J940/K940)</f>
        <v>0</v>
      </c>
      <c r="M940" s="27"/>
    </row>
    <row r="941" customFormat="false" ht="15" hidden="false" customHeight="true" outlineLevel="0" collapsed="false">
      <c r="A941" s="20"/>
      <c r="B941" s="21"/>
      <c r="C941" s="20"/>
      <c r="D941" s="22"/>
      <c r="E941" s="22"/>
      <c r="F941" s="22"/>
      <c r="G941" s="24" t="str">
        <f aca="false">IF(C941="","",E941-F941)</f>
        <v/>
      </c>
      <c r="H941" s="24" t="str">
        <f aca="false">IF(C941="BUY",-E941,IF(C941="TRIM",G941,""))</f>
        <v/>
      </c>
      <c r="I941" s="25" t="str">
        <f aca="false">IF(C941="BUY",IF(OR(D941="",G941=""),"",G941/D941),IF(C941="TRIM",IF(OR(D941="",E941=""),"",-E941/D941),""))</f>
        <v/>
      </c>
      <c r="J941" s="24" t="str">
        <f aca="false">IF(A941="","",IF(COUNTIF($A$4:A941,A941)=1,INDEX(Chapters!$K$4:$K$203,MATCH(A941,Chapters!$A$4:$A$203,0))+IF(C941="BUY",N(E941),IF(C941="TRIM",-MIN(INDEX(Chapters!$K$4:$K$203,MATCH(A941,Chapters!$A$4:$A$203,0)),ABS(N(I941))*INDEX(Chapters!$H$4:$H$203,MATCH(A941,Chapters!$A$4:$A$203,0))),0)),J940+IF(C941="BUY",N(E941),IF(C941="TRIM",-MIN(J940,ABS(N(I941))*L940),0))))</f>
        <v/>
      </c>
      <c r="K941" s="25" t="str">
        <f aca="false">IF(A941="","",IF(COUNTIF($A$4:A941,A941)=1,INDEX(Chapters!$G$4:$G$203,MATCH(A941,Chapters!$A$4:$A$203,0))+N(I941),K940+N(I941)))</f>
        <v/>
      </c>
      <c r="L941" s="24" t="n">
        <f aca="false">IF(OR(K941="",K941=0),0,J941/K941)</f>
        <v>0</v>
      </c>
      <c r="M941" s="27"/>
    </row>
    <row r="942" customFormat="false" ht="15" hidden="false" customHeight="true" outlineLevel="0" collapsed="false">
      <c r="A942" s="20"/>
      <c r="B942" s="21"/>
      <c r="C942" s="20"/>
      <c r="D942" s="22"/>
      <c r="E942" s="22"/>
      <c r="F942" s="22"/>
      <c r="G942" s="24" t="str">
        <f aca="false">IF(C942="","",E942-F942)</f>
        <v/>
      </c>
      <c r="H942" s="24" t="str">
        <f aca="false">IF(C942="BUY",-E942,IF(C942="TRIM",G942,""))</f>
        <v/>
      </c>
      <c r="I942" s="25" t="str">
        <f aca="false">IF(C942="BUY",IF(OR(D942="",G942=""),"",G942/D942),IF(C942="TRIM",IF(OR(D942="",E942=""),"",-E942/D942),""))</f>
        <v/>
      </c>
      <c r="J942" s="24" t="str">
        <f aca="false">IF(A942="","",IF(COUNTIF($A$4:A942,A942)=1,INDEX(Chapters!$K$4:$K$203,MATCH(A942,Chapters!$A$4:$A$203,0))+IF(C942="BUY",N(E942),IF(C942="TRIM",-MIN(INDEX(Chapters!$K$4:$K$203,MATCH(A942,Chapters!$A$4:$A$203,0)),ABS(N(I942))*INDEX(Chapters!$H$4:$H$203,MATCH(A942,Chapters!$A$4:$A$203,0))),0)),J941+IF(C942="BUY",N(E942),IF(C942="TRIM",-MIN(J941,ABS(N(I942))*L941),0))))</f>
        <v/>
      </c>
      <c r="K942" s="25" t="str">
        <f aca="false">IF(A942="","",IF(COUNTIF($A$4:A942,A942)=1,INDEX(Chapters!$G$4:$G$203,MATCH(A942,Chapters!$A$4:$A$203,0))+N(I942),K941+N(I942)))</f>
        <v/>
      </c>
      <c r="L942" s="24" t="n">
        <f aca="false">IF(OR(K942="",K942=0),0,J942/K942)</f>
        <v>0</v>
      </c>
      <c r="M942" s="27"/>
    </row>
    <row r="943" customFormat="false" ht="15" hidden="false" customHeight="true" outlineLevel="0" collapsed="false">
      <c r="A943" s="20"/>
      <c r="B943" s="21"/>
      <c r="C943" s="20"/>
      <c r="D943" s="22"/>
      <c r="E943" s="22"/>
      <c r="F943" s="22"/>
      <c r="G943" s="24" t="str">
        <f aca="false">IF(C943="","",E943-F943)</f>
        <v/>
      </c>
      <c r="H943" s="24" t="str">
        <f aca="false">IF(C943="BUY",-E943,IF(C943="TRIM",G943,""))</f>
        <v/>
      </c>
      <c r="I943" s="25" t="str">
        <f aca="false">IF(C943="BUY",IF(OR(D943="",G943=""),"",G943/D943),IF(C943="TRIM",IF(OR(D943="",E943=""),"",-E943/D943),""))</f>
        <v/>
      </c>
      <c r="J943" s="24" t="str">
        <f aca="false">IF(A943="","",IF(COUNTIF($A$4:A943,A943)=1,INDEX(Chapters!$K$4:$K$203,MATCH(A943,Chapters!$A$4:$A$203,0))+IF(C943="BUY",N(E943),IF(C943="TRIM",-MIN(INDEX(Chapters!$K$4:$K$203,MATCH(A943,Chapters!$A$4:$A$203,0)),ABS(N(I943))*INDEX(Chapters!$H$4:$H$203,MATCH(A943,Chapters!$A$4:$A$203,0))),0)),J942+IF(C943="BUY",N(E943),IF(C943="TRIM",-MIN(J942,ABS(N(I943))*L942),0))))</f>
        <v/>
      </c>
      <c r="K943" s="25" t="str">
        <f aca="false">IF(A943="","",IF(COUNTIF($A$4:A943,A943)=1,INDEX(Chapters!$G$4:$G$203,MATCH(A943,Chapters!$A$4:$A$203,0))+N(I943),K942+N(I943)))</f>
        <v/>
      </c>
      <c r="L943" s="24" t="n">
        <f aca="false">IF(OR(K943="",K943=0),0,J943/K943)</f>
        <v>0</v>
      </c>
      <c r="M943" s="27"/>
    </row>
    <row r="944" customFormat="false" ht="15" hidden="false" customHeight="true" outlineLevel="0" collapsed="false">
      <c r="A944" s="20"/>
      <c r="B944" s="21"/>
      <c r="C944" s="20"/>
      <c r="D944" s="22"/>
      <c r="E944" s="22"/>
      <c r="F944" s="22"/>
      <c r="G944" s="24" t="str">
        <f aca="false">IF(C944="","",E944-F944)</f>
        <v/>
      </c>
      <c r="H944" s="24" t="str">
        <f aca="false">IF(C944="BUY",-E944,IF(C944="TRIM",G944,""))</f>
        <v/>
      </c>
      <c r="I944" s="25" t="str">
        <f aca="false">IF(C944="BUY",IF(OR(D944="",G944=""),"",G944/D944),IF(C944="TRIM",IF(OR(D944="",E944=""),"",-E944/D944),""))</f>
        <v/>
      </c>
      <c r="J944" s="24" t="str">
        <f aca="false">IF(A944="","",IF(COUNTIF($A$4:A944,A944)=1,INDEX(Chapters!$K$4:$K$203,MATCH(A944,Chapters!$A$4:$A$203,0))+IF(C944="BUY",N(E944),IF(C944="TRIM",-MIN(INDEX(Chapters!$K$4:$K$203,MATCH(A944,Chapters!$A$4:$A$203,0)),ABS(N(I944))*INDEX(Chapters!$H$4:$H$203,MATCH(A944,Chapters!$A$4:$A$203,0))),0)),J943+IF(C944="BUY",N(E944),IF(C944="TRIM",-MIN(J943,ABS(N(I944))*L943),0))))</f>
        <v/>
      </c>
      <c r="K944" s="25" t="str">
        <f aca="false">IF(A944="","",IF(COUNTIF($A$4:A944,A944)=1,INDEX(Chapters!$G$4:$G$203,MATCH(A944,Chapters!$A$4:$A$203,0))+N(I944),K943+N(I944)))</f>
        <v/>
      </c>
      <c r="L944" s="24" t="n">
        <f aca="false">IF(OR(K944="",K944=0),0,J944/K944)</f>
        <v>0</v>
      </c>
      <c r="M944" s="27"/>
    </row>
    <row r="945" customFormat="false" ht="15" hidden="false" customHeight="true" outlineLevel="0" collapsed="false">
      <c r="A945" s="20"/>
      <c r="B945" s="21"/>
      <c r="C945" s="20"/>
      <c r="D945" s="22"/>
      <c r="E945" s="22"/>
      <c r="F945" s="22"/>
      <c r="G945" s="24" t="str">
        <f aca="false">IF(C945="","",E945-F945)</f>
        <v/>
      </c>
      <c r="H945" s="24" t="str">
        <f aca="false">IF(C945="BUY",-E945,IF(C945="TRIM",G945,""))</f>
        <v/>
      </c>
      <c r="I945" s="25" t="str">
        <f aca="false">IF(C945="BUY",IF(OR(D945="",G945=""),"",G945/D945),IF(C945="TRIM",IF(OR(D945="",E945=""),"",-E945/D945),""))</f>
        <v/>
      </c>
      <c r="J945" s="24" t="str">
        <f aca="false">IF(A945="","",IF(COUNTIF($A$4:A945,A945)=1,INDEX(Chapters!$K$4:$K$203,MATCH(A945,Chapters!$A$4:$A$203,0))+IF(C945="BUY",N(E945),IF(C945="TRIM",-MIN(INDEX(Chapters!$K$4:$K$203,MATCH(A945,Chapters!$A$4:$A$203,0)),ABS(N(I945))*INDEX(Chapters!$H$4:$H$203,MATCH(A945,Chapters!$A$4:$A$203,0))),0)),J944+IF(C945="BUY",N(E945),IF(C945="TRIM",-MIN(J944,ABS(N(I945))*L944),0))))</f>
        <v/>
      </c>
      <c r="K945" s="25" t="str">
        <f aca="false">IF(A945="","",IF(COUNTIF($A$4:A945,A945)=1,INDEX(Chapters!$G$4:$G$203,MATCH(A945,Chapters!$A$4:$A$203,0))+N(I945),K944+N(I945)))</f>
        <v/>
      </c>
      <c r="L945" s="24" t="n">
        <f aca="false">IF(OR(K945="",K945=0),0,J945/K945)</f>
        <v>0</v>
      </c>
      <c r="M945" s="27"/>
    </row>
    <row r="946" customFormat="false" ht="15" hidden="false" customHeight="true" outlineLevel="0" collapsed="false">
      <c r="A946" s="20"/>
      <c r="B946" s="21"/>
      <c r="C946" s="20"/>
      <c r="D946" s="22"/>
      <c r="E946" s="22"/>
      <c r="F946" s="22"/>
      <c r="G946" s="24" t="str">
        <f aca="false">IF(C946="","",E946-F946)</f>
        <v/>
      </c>
      <c r="H946" s="24" t="str">
        <f aca="false">IF(C946="BUY",-E946,IF(C946="TRIM",G946,""))</f>
        <v/>
      </c>
      <c r="I946" s="25" t="str">
        <f aca="false">IF(C946="BUY",IF(OR(D946="",G946=""),"",G946/D946),IF(C946="TRIM",IF(OR(D946="",E946=""),"",-E946/D946),""))</f>
        <v/>
      </c>
      <c r="J946" s="24" t="str">
        <f aca="false">IF(A946="","",IF(COUNTIF($A$4:A946,A946)=1,INDEX(Chapters!$K$4:$K$203,MATCH(A946,Chapters!$A$4:$A$203,0))+IF(C946="BUY",N(E946),IF(C946="TRIM",-MIN(INDEX(Chapters!$K$4:$K$203,MATCH(A946,Chapters!$A$4:$A$203,0)),ABS(N(I946))*INDEX(Chapters!$H$4:$H$203,MATCH(A946,Chapters!$A$4:$A$203,0))),0)),J945+IF(C946="BUY",N(E946),IF(C946="TRIM",-MIN(J945,ABS(N(I946))*L945),0))))</f>
        <v/>
      </c>
      <c r="K946" s="25" t="str">
        <f aca="false">IF(A946="","",IF(COUNTIF($A$4:A946,A946)=1,INDEX(Chapters!$G$4:$G$203,MATCH(A946,Chapters!$A$4:$A$203,0))+N(I946),K945+N(I946)))</f>
        <v/>
      </c>
      <c r="L946" s="24" t="n">
        <f aca="false">IF(OR(K946="",K946=0),0,J946/K946)</f>
        <v>0</v>
      </c>
      <c r="M946" s="27"/>
    </row>
    <row r="947" customFormat="false" ht="15" hidden="false" customHeight="true" outlineLevel="0" collapsed="false">
      <c r="A947" s="20"/>
      <c r="B947" s="21"/>
      <c r="C947" s="20"/>
      <c r="D947" s="22"/>
      <c r="E947" s="22"/>
      <c r="F947" s="22"/>
      <c r="G947" s="24" t="str">
        <f aca="false">IF(C947="","",E947-F947)</f>
        <v/>
      </c>
      <c r="H947" s="24" t="str">
        <f aca="false">IF(C947="BUY",-E947,IF(C947="TRIM",G947,""))</f>
        <v/>
      </c>
      <c r="I947" s="25" t="str">
        <f aca="false">IF(C947="BUY",IF(OR(D947="",G947=""),"",G947/D947),IF(C947="TRIM",IF(OR(D947="",E947=""),"",-E947/D947),""))</f>
        <v/>
      </c>
      <c r="J947" s="24" t="str">
        <f aca="false">IF(A947="","",IF(COUNTIF($A$4:A947,A947)=1,INDEX(Chapters!$K$4:$K$203,MATCH(A947,Chapters!$A$4:$A$203,0))+IF(C947="BUY",N(E947),IF(C947="TRIM",-MIN(INDEX(Chapters!$K$4:$K$203,MATCH(A947,Chapters!$A$4:$A$203,0)),ABS(N(I947))*INDEX(Chapters!$H$4:$H$203,MATCH(A947,Chapters!$A$4:$A$203,0))),0)),J946+IF(C947="BUY",N(E947),IF(C947="TRIM",-MIN(J946,ABS(N(I947))*L946),0))))</f>
        <v/>
      </c>
      <c r="K947" s="25" t="str">
        <f aca="false">IF(A947="","",IF(COUNTIF($A$4:A947,A947)=1,INDEX(Chapters!$G$4:$G$203,MATCH(A947,Chapters!$A$4:$A$203,0))+N(I947),K946+N(I947)))</f>
        <v/>
      </c>
      <c r="L947" s="24" t="n">
        <f aca="false">IF(OR(K947="",K947=0),0,J947/K947)</f>
        <v>0</v>
      </c>
      <c r="M947" s="27"/>
    </row>
    <row r="948" customFormat="false" ht="15" hidden="false" customHeight="true" outlineLevel="0" collapsed="false">
      <c r="A948" s="20"/>
      <c r="B948" s="21"/>
      <c r="C948" s="20"/>
      <c r="D948" s="22"/>
      <c r="E948" s="22"/>
      <c r="F948" s="22"/>
      <c r="G948" s="24" t="str">
        <f aca="false">IF(C948="","",E948-F948)</f>
        <v/>
      </c>
      <c r="H948" s="24" t="str">
        <f aca="false">IF(C948="BUY",-E948,IF(C948="TRIM",G948,""))</f>
        <v/>
      </c>
      <c r="I948" s="25" t="str">
        <f aca="false">IF(C948="BUY",IF(OR(D948="",G948=""),"",G948/D948),IF(C948="TRIM",IF(OR(D948="",E948=""),"",-E948/D948),""))</f>
        <v/>
      </c>
      <c r="J948" s="24" t="str">
        <f aca="false">IF(A948="","",IF(COUNTIF($A$4:A948,A948)=1,INDEX(Chapters!$K$4:$K$203,MATCH(A948,Chapters!$A$4:$A$203,0))+IF(C948="BUY",N(E948),IF(C948="TRIM",-MIN(INDEX(Chapters!$K$4:$K$203,MATCH(A948,Chapters!$A$4:$A$203,0)),ABS(N(I948))*INDEX(Chapters!$H$4:$H$203,MATCH(A948,Chapters!$A$4:$A$203,0))),0)),J947+IF(C948="BUY",N(E948),IF(C948="TRIM",-MIN(J947,ABS(N(I948))*L947),0))))</f>
        <v/>
      </c>
      <c r="K948" s="25" t="str">
        <f aca="false">IF(A948="","",IF(COUNTIF($A$4:A948,A948)=1,INDEX(Chapters!$G$4:$G$203,MATCH(A948,Chapters!$A$4:$A$203,0))+N(I948),K947+N(I948)))</f>
        <v/>
      </c>
      <c r="L948" s="24" t="n">
        <f aca="false">IF(OR(K948="",K948=0),0,J948/K948)</f>
        <v>0</v>
      </c>
      <c r="M948" s="27"/>
    </row>
    <row r="949" customFormat="false" ht="15" hidden="false" customHeight="true" outlineLevel="0" collapsed="false">
      <c r="A949" s="20"/>
      <c r="B949" s="21"/>
      <c r="C949" s="20"/>
      <c r="D949" s="22"/>
      <c r="E949" s="22"/>
      <c r="F949" s="22"/>
      <c r="G949" s="24" t="str">
        <f aca="false">IF(C949="","",E949-F949)</f>
        <v/>
      </c>
      <c r="H949" s="24" t="str">
        <f aca="false">IF(C949="BUY",-E949,IF(C949="TRIM",G949,""))</f>
        <v/>
      </c>
      <c r="I949" s="25" t="str">
        <f aca="false">IF(C949="BUY",IF(OR(D949="",G949=""),"",G949/D949),IF(C949="TRIM",IF(OR(D949="",E949=""),"",-E949/D949),""))</f>
        <v/>
      </c>
      <c r="J949" s="24" t="str">
        <f aca="false">IF(A949="","",IF(COUNTIF($A$4:A949,A949)=1,INDEX(Chapters!$K$4:$K$203,MATCH(A949,Chapters!$A$4:$A$203,0))+IF(C949="BUY",N(E949),IF(C949="TRIM",-MIN(INDEX(Chapters!$K$4:$K$203,MATCH(A949,Chapters!$A$4:$A$203,0)),ABS(N(I949))*INDEX(Chapters!$H$4:$H$203,MATCH(A949,Chapters!$A$4:$A$203,0))),0)),J948+IF(C949="BUY",N(E949),IF(C949="TRIM",-MIN(J948,ABS(N(I949))*L948),0))))</f>
        <v/>
      </c>
      <c r="K949" s="25" t="str">
        <f aca="false">IF(A949="","",IF(COUNTIF($A$4:A949,A949)=1,INDEX(Chapters!$G$4:$G$203,MATCH(A949,Chapters!$A$4:$A$203,0))+N(I949),K948+N(I949)))</f>
        <v/>
      </c>
      <c r="L949" s="24" t="n">
        <f aca="false">IF(OR(K949="",K949=0),0,J949/K949)</f>
        <v>0</v>
      </c>
      <c r="M949" s="27"/>
    </row>
    <row r="950" customFormat="false" ht="15" hidden="false" customHeight="true" outlineLevel="0" collapsed="false">
      <c r="A950" s="20"/>
      <c r="B950" s="21"/>
      <c r="C950" s="20"/>
      <c r="D950" s="22"/>
      <c r="E950" s="22"/>
      <c r="F950" s="22"/>
      <c r="G950" s="24" t="str">
        <f aca="false">IF(C950="","",E950-F950)</f>
        <v/>
      </c>
      <c r="H950" s="24" t="str">
        <f aca="false">IF(C950="BUY",-E950,IF(C950="TRIM",G950,""))</f>
        <v/>
      </c>
      <c r="I950" s="25" t="str">
        <f aca="false">IF(C950="BUY",IF(OR(D950="",G950=""),"",G950/D950),IF(C950="TRIM",IF(OR(D950="",E950=""),"",-E950/D950),""))</f>
        <v/>
      </c>
      <c r="J950" s="24" t="str">
        <f aca="false">IF(A950="","",IF(COUNTIF($A$4:A950,A950)=1,INDEX(Chapters!$K$4:$K$203,MATCH(A950,Chapters!$A$4:$A$203,0))+IF(C950="BUY",N(E950),IF(C950="TRIM",-MIN(INDEX(Chapters!$K$4:$K$203,MATCH(A950,Chapters!$A$4:$A$203,0)),ABS(N(I950))*INDEX(Chapters!$H$4:$H$203,MATCH(A950,Chapters!$A$4:$A$203,0))),0)),J949+IF(C950="BUY",N(E950),IF(C950="TRIM",-MIN(J949,ABS(N(I950))*L949),0))))</f>
        <v/>
      </c>
      <c r="K950" s="25" t="str">
        <f aca="false">IF(A950="","",IF(COUNTIF($A$4:A950,A950)=1,INDEX(Chapters!$G$4:$G$203,MATCH(A950,Chapters!$A$4:$A$203,0))+N(I950),K949+N(I950)))</f>
        <v/>
      </c>
      <c r="L950" s="24" t="n">
        <f aca="false">IF(OR(K950="",K950=0),0,J950/K950)</f>
        <v>0</v>
      </c>
      <c r="M950" s="27"/>
    </row>
    <row r="951" customFormat="false" ht="15" hidden="false" customHeight="true" outlineLevel="0" collapsed="false">
      <c r="A951" s="20"/>
      <c r="B951" s="21"/>
      <c r="C951" s="20"/>
      <c r="D951" s="22"/>
      <c r="E951" s="22"/>
      <c r="F951" s="22"/>
      <c r="G951" s="24" t="str">
        <f aca="false">IF(C951="","",E951-F951)</f>
        <v/>
      </c>
      <c r="H951" s="24" t="str">
        <f aca="false">IF(C951="BUY",-E951,IF(C951="TRIM",G951,""))</f>
        <v/>
      </c>
      <c r="I951" s="25" t="str">
        <f aca="false">IF(C951="BUY",IF(OR(D951="",G951=""),"",G951/D951),IF(C951="TRIM",IF(OR(D951="",E951=""),"",-E951/D951),""))</f>
        <v/>
      </c>
      <c r="J951" s="24" t="str">
        <f aca="false">IF(A951="","",IF(COUNTIF($A$4:A951,A951)=1,INDEX(Chapters!$K$4:$K$203,MATCH(A951,Chapters!$A$4:$A$203,0))+IF(C951="BUY",N(E951),IF(C951="TRIM",-MIN(INDEX(Chapters!$K$4:$K$203,MATCH(A951,Chapters!$A$4:$A$203,0)),ABS(N(I951))*INDEX(Chapters!$H$4:$H$203,MATCH(A951,Chapters!$A$4:$A$203,0))),0)),J950+IF(C951="BUY",N(E951),IF(C951="TRIM",-MIN(J950,ABS(N(I951))*L950),0))))</f>
        <v/>
      </c>
      <c r="K951" s="25" t="str">
        <f aca="false">IF(A951="","",IF(COUNTIF($A$4:A951,A951)=1,INDEX(Chapters!$G$4:$G$203,MATCH(A951,Chapters!$A$4:$A$203,0))+N(I951),K950+N(I951)))</f>
        <v/>
      </c>
      <c r="L951" s="24" t="n">
        <f aca="false">IF(OR(K951="",K951=0),0,J951/K951)</f>
        <v>0</v>
      </c>
      <c r="M951" s="27"/>
    </row>
    <row r="952" customFormat="false" ht="15" hidden="false" customHeight="true" outlineLevel="0" collapsed="false">
      <c r="A952" s="20"/>
      <c r="B952" s="21"/>
      <c r="C952" s="20"/>
      <c r="D952" s="22"/>
      <c r="E952" s="22"/>
      <c r="F952" s="22"/>
      <c r="G952" s="24" t="str">
        <f aca="false">IF(C952="","",E952-F952)</f>
        <v/>
      </c>
      <c r="H952" s="24" t="str">
        <f aca="false">IF(C952="BUY",-E952,IF(C952="TRIM",G952,""))</f>
        <v/>
      </c>
      <c r="I952" s="25" t="str">
        <f aca="false">IF(C952="BUY",IF(OR(D952="",G952=""),"",G952/D952),IF(C952="TRIM",IF(OR(D952="",E952=""),"",-E952/D952),""))</f>
        <v/>
      </c>
      <c r="J952" s="24" t="str">
        <f aca="false">IF(A952="","",IF(COUNTIF($A$4:A952,A952)=1,INDEX(Chapters!$K$4:$K$203,MATCH(A952,Chapters!$A$4:$A$203,0))+IF(C952="BUY",N(E952),IF(C952="TRIM",-MIN(INDEX(Chapters!$K$4:$K$203,MATCH(A952,Chapters!$A$4:$A$203,0)),ABS(N(I952))*INDEX(Chapters!$H$4:$H$203,MATCH(A952,Chapters!$A$4:$A$203,0))),0)),J951+IF(C952="BUY",N(E952),IF(C952="TRIM",-MIN(J951,ABS(N(I952))*L951),0))))</f>
        <v/>
      </c>
      <c r="K952" s="25" t="str">
        <f aca="false">IF(A952="","",IF(COUNTIF($A$4:A952,A952)=1,INDEX(Chapters!$G$4:$G$203,MATCH(A952,Chapters!$A$4:$A$203,0))+N(I952),K951+N(I952)))</f>
        <v/>
      </c>
      <c r="L952" s="24" t="n">
        <f aca="false">IF(OR(K952="",K952=0),0,J952/K952)</f>
        <v>0</v>
      </c>
      <c r="M952" s="27"/>
    </row>
    <row r="953" customFormat="false" ht="15" hidden="false" customHeight="true" outlineLevel="0" collapsed="false">
      <c r="A953" s="20"/>
      <c r="B953" s="21"/>
      <c r="C953" s="20"/>
      <c r="D953" s="22"/>
      <c r="E953" s="22"/>
      <c r="F953" s="22"/>
      <c r="G953" s="24" t="str">
        <f aca="false">IF(C953="","",E953-F953)</f>
        <v/>
      </c>
      <c r="H953" s="24" t="str">
        <f aca="false">IF(C953="BUY",-E953,IF(C953="TRIM",G953,""))</f>
        <v/>
      </c>
      <c r="I953" s="25" t="str">
        <f aca="false">IF(C953="BUY",IF(OR(D953="",G953=""),"",G953/D953),IF(C953="TRIM",IF(OR(D953="",E953=""),"",-E953/D953),""))</f>
        <v/>
      </c>
      <c r="J953" s="24" t="str">
        <f aca="false">IF(A953="","",IF(COUNTIF($A$4:A953,A953)=1,INDEX(Chapters!$K$4:$K$203,MATCH(A953,Chapters!$A$4:$A$203,0))+IF(C953="BUY",N(E953),IF(C953="TRIM",-MIN(INDEX(Chapters!$K$4:$K$203,MATCH(A953,Chapters!$A$4:$A$203,0)),ABS(N(I953))*INDEX(Chapters!$H$4:$H$203,MATCH(A953,Chapters!$A$4:$A$203,0))),0)),J952+IF(C953="BUY",N(E953),IF(C953="TRIM",-MIN(J952,ABS(N(I953))*L952),0))))</f>
        <v/>
      </c>
      <c r="K953" s="25" t="str">
        <f aca="false">IF(A953="","",IF(COUNTIF($A$4:A953,A953)=1,INDEX(Chapters!$G$4:$G$203,MATCH(A953,Chapters!$A$4:$A$203,0))+N(I953),K952+N(I953)))</f>
        <v/>
      </c>
      <c r="L953" s="24" t="n">
        <f aca="false">IF(OR(K953="",K953=0),0,J953/K953)</f>
        <v>0</v>
      </c>
      <c r="M953" s="27"/>
    </row>
    <row r="954" customFormat="false" ht="15" hidden="false" customHeight="true" outlineLevel="0" collapsed="false">
      <c r="A954" s="20"/>
      <c r="B954" s="21"/>
      <c r="C954" s="20"/>
      <c r="D954" s="22"/>
      <c r="E954" s="22"/>
      <c r="F954" s="22"/>
      <c r="G954" s="24" t="str">
        <f aca="false">IF(C954="","",E954-F954)</f>
        <v/>
      </c>
      <c r="H954" s="24" t="str">
        <f aca="false">IF(C954="BUY",-E954,IF(C954="TRIM",G954,""))</f>
        <v/>
      </c>
      <c r="I954" s="25" t="str">
        <f aca="false">IF(C954="BUY",IF(OR(D954="",G954=""),"",G954/D954),IF(C954="TRIM",IF(OR(D954="",E954=""),"",-E954/D954),""))</f>
        <v/>
      </c>
      <c r="J954" s="24" t="str">
        <f aca="false">IF(A954="","",IF(COUNTIF($A$4:A954,A954)=1,INDEX(Chapters!$K$4:$K$203,MATCH(A954,Chapters!$A$4:$A$203,0))+IF(C954="BUY",N(E954),IF(C954="TRIM",-MIN(INDEX(Chapters!$K$4:$K$203,MATCH(A954,Chapters!$A$4:$A$203,0)),ABS(N(I954))*INDEX(Chapters!$H$4:$H$203,MATCH(A954,Chapters!$A$4:$A$203,0))),0)),J953+IF(C954="BUY",N(E954),IF(C954="TRIM",-MIN(J953,ABS(N(I954))*L953),0))))</f>
        <v/>
      </c>
      <c r="K954" s="25" t="str">
        <f aca="false">IF(A954="","",IF(COUNTIF($A$4:A954,A954)=1,INDEX(Chapters!$G$4:$G$203,MATCH(A954,Chapters!$A$4:$A$203,0))+N(I954),K953+N(I954)))</f>
        <v/>
      </c>
      <c r="L954" s="24" t="n">
        <f aca="false">IF(OR(K954="",K954=0),0,J954/K954)</f>
        <v>0</v>
      </c>
      <c r="M954" s="27"/>
    </row>
    <row r="955" customFormat="false" ht="15" hidden="false" customHeight="true" outlineLevel="0" collapsed="false">
      <c r="A955" s="20"/>
      <c r="B955" s="21"/>
      <c r="C955" s="20"/>
      <c r="D955" s="22"/>
      <c r="E955" s="22"/>
      <c r="F955" s="22"/>
      <c r="G955" s="24" t="str">
        <f aca="false">IF(C955="","",E955-F955)</f>
        <v/>
      </c>
      <c r="H955" s="24" t="str">
        <f aca="false">IF(C955="BUY",-E955,IF(C955="TRIM",G955,""))</f>
        <v/>
      </c>
      <c r="I955" s="25" t="str">
        <f aca="false">IF(C955="BUY",IF(OR(D955="",G955=""),"",G955/D955),IF(C955="TRIM",IF(OR(D955="",E955=""),"",-E955/D955),""))</f>
        <v/>
      </c>
      <c r="J955" s="24" t="str">
        <f aca="false">IF(A955="","",IF(COUNTIF($A$4:A955,A955)=1,INDEX(Chapters!$K$4:$K$203,MATCH(A955,Chapters!$A$4:$A$203,0))+IF(C955="BUY",N(E955),IF(C955="TRIM",-MIN(INDEX(Chapters!$K$4:$K$203,MATCH(A955,Chapters!$A$4:$A$203,0)),ABS(N(I955))*INDEX(Chapters!$H$4:$H$203,MATCH(A955,Chapters!$A$4:$A$203,0))),0)),J954+IF(C955="BUY",N(E955),IF(C955="TRIM",-MIN(J954,ABS(N(I955))*L954),0))))</f>
        <v/>
      </c>
      <c r="K955" s="25" t="str">
        <f aca="false">IF(A955="","",IF(COUNTIF($A$4:A955,A955)=1,INDEX(Chapters!$G$4:$G$203,MATCH(A955,Chapters!$A$4:$A$203,0))+N(I955),K954+N(I955)))</f>
        <v/>
      </c>
      <c r="L955" s="24" t="n">
        <f aca="false">IF(OR(K955="",K955=0),0,J955/K955)</f>
        <v>0</v>
      </c>
      <c r="M955" s="27"/>
    </row>
    <row r="956" customFormat="false" ht="15" hidden="false" customHeight="true" outlineLevel="0" collapsed="false">
      <c r="A956" s="20"/>
      <c r="B956" s="21"/>
      <c r="C956" s="20"/>
      <c r="D956" s="22"/>
      <c r="E956" s="22"/>
      <c r="F956" s="22"/>
      <c r="G956" s="24" t="str">
        <f aca="false">IF(C956="","",E956-F956)</f>
        <v/>
      </c>
      <c r="H956" s="24" t="str">
        <f aca="false">IF(C956="BUY",-E956,IF(C956="TRIM",G956,""))</f>
        <v/>
      </c>
      <c r="I956" s="25" t="str">
        <f aca="false">IF(C956="BUY",IF(OR(D956="",G956=""),"",G956/D956),IF(C956="TRIM",IF(OR(D956="",E956=""),"",-E956/D956),""))</f>
        <v/>
      </c>
      <c r="J956" s="24" t="str">
        <f aca="false">IF(A956="","",IF(COUNTIF($A$4:A956,A956)=1,INDEX(Chapters!$K$4:$K$203,MATCH(A956,Chapters!$A$4:$A$203,0))+IF(C956="BUY",N(E956),IF(C956="TRIM",-MIN(INDEX(Chapters!$K$4:$K$203,MATCH(A956,Chapters!$A$4:$A$203,0)),ABS(N(I956))*INDEX(Chapters!$H$4:$H$203,MATCH(A956,Chapters!$A$4:$A$203,0))),0)),J955+IF(C956="BUY",N(E956),IF(C956="TRIM",-MIN(J955,ABS(N(I956))*L955),0))))</f>
        <v/>
      </c>
      <c r="K956" s="25" t="str">
        <f aca="false">IF(A956="","",IF(COUNTIF($A$4:A956,A956)=1,INDEX(Chapters!$G$4:$G$203,MATCH(A956,Chapters!$A$4:$A$203,0))+N(I956),K955+N(I956)))</f>
        <v/>
      </c>
      <c r="L956" s="24" t="n">
        <f aca="false">IF(OR(K956="",K956=0),0,J956/K956)</f>
        <v>0</v>
      </c>
      <c r="M956" s="27"/>
    </row>
    <row r="957" customFormat="false" ht="15" hidden="false" customHeight="true" outlineLevel="0" collapsed="false">
      <c r="A957" s="20"/>
      <c r="B957" s="21"/>
      <c r="C957" s="20"/>
      <c r="D957" s="22"/>
      <c r="E957" s="22"/>
      <c r="F957" s="22"/>
      <c r="G957" s="24" t="str">
        <f aca="false">IF(C957="","",E957-F957)</f>
        <v/>
      </c>
      <c r="H957" s="24" t="str">
        <f aca="false">IF(C957="BUY",-E957,IF(C957="TRIM",G957,""))</f>
        <v/>
      </c>
      <c r="I957" s="25" t="str">
        <f aca="false">IF(C957="BUY",IF(OR(D957="",G957=""),"",G957/D957),IF(C957="TRIM",IF(OR(D957="",E957=""),"",-E957/D957),""))</f>
        <v/>
      </c>
      <c r="J957" s="24" t="str">
        <f aca="false">IF(A957="","",IF(COUNTIF($A$4:A957,A957)=1,INDEX(Chapters!$K$4:$K$203,MATCH(A957,Chapters!$A$4:$A$203,0))+IF(C957="BUY",N(E957),IF(C957="TRIM",-MIN(INDEX(Chapters!$K$4:$K$203,MATCH(A957,Chapters!$A$4:$A$203,0)),ABS(N(I957))*INDEX(Chapters!$H$4:$H$203,MATCH(A957,Chapters!$A$4:$A$203,0))),0)),J956+IF(C957="BUY",N(E957),IF(C957="TRIM",-MIN(J956,ABS(N(I957))*L956),0))))</f>
        <v/>
      </c>
      <c r="K957" s="25" t="str">
        <f aca="false">IF(A957="","",IF(COUNTIF($A$4:A957,A957)=1,INDEX(Chapters!$G$4:$G$203,MATCH(A957,Chapters!$A$4:$A$203,0))+N(I957),K956+N(I957)))</f>
        <v/>
      </c>
      <c r="L957" s="24" t="n">
        <f aca="false">IF(OR(K957="",K957=0),0,J957/K957)</f>
        <v>0</v>
      </c>
      <c r="M957" s="27"/>
    </row>
    <row r="958" customFormat="false" ht="15" hidden="false" customHeight="true" outlineLevel="0" collapsed="false">
      <c r="A958" s="20"/>
      <c r="B958" s="21"/>
      <c r="C958" s="20"/>
      <c r="D958" s="22"/>
      <c r="E958" s="22"/>
      <c r="F958" s="22"/>
      <c r="G958" s="24" t="str">
        <f aca="false">IF(C958="","",E958-F958)</f>
        <v/>
      </c>
      <c r="H958" s="24" t="str">
        <f aca="false">IF(C958="BUY",-E958,IF(C958="TRIM",G958,""))</f>
        <v/>
      </c>
      <c r="I958" s="25" t="str">
        <f aca="false">IF(C958="BUY",IF(OR(D958="",G958=""),"",G958/D958),IF(C958="TRIM",IF(OR(D958="",E958=""),"",-E958/D958),""))</f>
        <v/>
      </c>
      <c r="J958" s="24" t="str">
        <f aca="false">IF(A958="","",IF(COUNTIF($A$4:A958,A958)=1,INDEX(Chapters!$K$4:$K$203,MATCH(A958,Chapters!$A$4:$A$203,0))+IF(C958="BUY",N(E958),IF(C958="TRIM",-MIN(INDEX(Chapters!$K$4:$K$203,MATCH(A958,Chapters!$A$4:$A$203,0)),ABS(N(I958))*INDEX(Chapters!$H$4:$H$203,MATCH(A958,Chapters!$A$4:$A$203,0))),0)),J957+IF(C958="BUY",N(E958),IF(C958="TRIM",-MIN(J957,ABS(N(I958))*L957),0))))</f>
        <v/>
      </c>
      <c r="K958" s="25" t="str">
        <f aca="false">IF(A958="","",IF(COUNTIF($A$4:A958,A958)=1,INDEX(Chapters!$G$4:$G$203,MATCH(A958,Chapters!$A$4:$A$203,0))+N(I958),K957+N(I958)))</f>
        <v/>
      </c>
      <c r="L958" s="24" t="n">
        <f aca="false">IF(OR(K958="",K958=0),0,J958/K958)</f>
        <v>0</v>
      </c>
      <c r="M958" s="27"/>
    </row>
    <row r="959" customFormat="false" ht="15" hidden="false" customHeight="true" outlineLevel="0" collapsed="false">
      <c r="A959" s="20"/>
      <c r="B959" s="21"/>
      <c r="C959" s="20"/>
      <c r="D959" s="22"/>
      <c r="E959" s="22"/>
      <c r="F959" s="22"/>
      <c r="G959" s="24" t="str">
        <f aca="false">IF(C959="","",E959-F959)</f>
        <v/>
      </c>
      <c r="H959" s="24" t="str">
        <f aca="false">IF(C959="BUY",-E959,IF(C959="TRIM",G959,""))</f>
        <v/>
      </c>
      <c r="I959" s="25" t="str">
        <f aca="false">IF(C959="BUY",IF(OR(D959="",G959=""),"",G959/D959),IF(C959="TRIM",IF(OR(D959="",E959=""),"",-E959/D959),""))</f>
        <v/>
      </c>
      <c r="J959" s="24" t="str">
        <f aca="false">IF(A959="","",IF(COUNTIF($A$4:A959,A959)=1,INDEX(Chapters!$K$4:$K$203,MATCH(A959,Chapters!$A$4:$A$203,0))+IF(C959="BUY",N(E959),IF(C959="TRIM",-MIN(INDEX(Chapters!$K$4:$K$203,MATCH(A959,Chapters!$A$4:$A$203,0)),ABS(N(I959))*INDEX(Chapters!$H$4:$H$203,MATCH(A959,Chapters!$A$4:$A$203,0))),0)),J958+IF(C959="BUY",N(E959),IF(C959="TRIM",-MIN(J958,ABS(N(I959))*L958),0))))</f>
        <v/>
      </c>
      <c r="K959" s="25" t="str">
        <f aca="false">IF(A959="","",IF(COUNTIF($A$4:A959,A959)=1,INDEX(Chapters!$G$4:$G$203,MATCH(A959,Chapters!$A$4:$A$203,0))+N(I959),K958+N(I959)))</f>
        <v/>
      </c>
      <c r="L959" s="24" t="n">
        <f aca="false">IF(OR(K959="",K959=0),0,J959/K959)</f>
        <v>0</v>
      </c>
      <c r="M959" s="27"/>
    </row>
    <row r="960" customFormat="false" ht="15" hidden="false" customHeight="true" outlineLevel="0" collapsed="false">
      <c r="A960" s="20"/>
      <c r="B960" s="21"/>
      <c r="C960" s="20"/>
      <c r="D960" s="22"/>
      <c r="E960" s="22"/>
      <c r="F960" s="22"/>
      <c r="G960" s="24" t="str">
        <f aca="false">IF(C960="","",E960-F960)</f>
        <v/>
      </c>
      <c r="H960" s="24" t="str">
        <f aca="false">IF(C960="BUY",-E960,IF(C960="TRIM",G960,""))</f>
        <v/>
      </c>
      <c r="I960" s="25" t="str">
        <f aca="false">IF(C960="BUY",IF(OR(D960="",G960=""),"",G960/D960),IF(C960="TRIM",IF(OR(D960="",E960=""),"",-E960/D960),""))</f>
        <v/>
      </c>
      <c r="J960" s="24" t="str">
        <f aca="false">IF(A960="","",IF(COUNTIF($A$4:A960,A960)=1,INDEX(Chapters!$K$4:$K$203,MATCH(A960,Chapters!$A$4:$A$203,0))+IF(C960="BUY",N(E960),IF(C960="TRIM",-MIN(INDEX(Chapters!$K$4:$K$203,MATCH(A960,Chapters!$A$4:$A$203,0)),ABS(N(I960))*INDEX(Chapters!$H$4:$H$203,MATCH(A960,Chapters!$A$4:$A$203,0))),0)),J959+IF(C960="BUY",N(E960),IF(C960="TRIM",-MIN(J959,ABS(N(I960))*L959),0))))</f>
        <v/>
      </c>
      <c r="K960" s="25" t="str">
        <f aca="false">IF(A960="","",IF(COUNTIF($A$4:A960,A960)=1,INDEX(Chapters!$G$4:$G$203,MATCH(A960,Chapters!$A$4:$A$203,0))+N(I960),K959+N(I960)))</f>
        <v/>
      </c>
      <c r="L960" s="24" t="n">
        <f aca="false">IF(OR(K960="",K960=0),0,J960/K960)</f>
        <v>0</v>
      </c>
      <c r="M960" s="27"/>
    </row>
    <row r="961" customFormat="false" ht="15" hidden="false" customHeight="true" outlineLevel="0" collapsed="false">
      <c r="A961" s="20"/>
      <c r="B961" s="21"/>
      <c r="C961" s="20"/>
      <c r="D961" s="22"/>
      <c r="E961" s="22"/>
      <c r="F961" s="22"/>
      <c r="G961" s="24" t="str">
        <f aca="false">IF(C961="","",E961-F961)</f>
        <v/>
      </c>
      <c r="H961" s="24" t="str">
        <f aca="false">IF(C961="BUY",-E961,IF(C961="TRIM",G961,""))</f>
        <v/>
      </c>
      <c r="I961" s="25" t="str">
        <f aca="false">IF(C961="BUY",IF(OR(D961="",G961=""),"",G961/D961),IF(C961="TRIM",IF(OR(D961="",E961=""),"",-E961/D961),""))</f>
        <v/>
      </c>
      <c r="J961" s="24" t="str">
        <f aca="false">IF(A961="","",IF(COUNTIF($A$4:A961,A961)=1,INDEX(Chapters!$K$4:$K$203,MATCH(A961,Chapters!$A$4:$A$203,0))+IF(C961="BUY",N(E961),IF(C961="TRIM",-MIN(INDEX(Chapters!$K$4:$K$203,MATCH(A961,Chapters!$A$4:$A$203,0)),ABS(N(I961))*INDEX(Chapters!$H$4:$H$203,MATCH(A961,Chapters!$A$4:$A$203,0))),0)),J960+IF(C961="BUY",N(E961),IF(C961="TRIM",-MIN(J960,ABS(N(I961))*L960),0))))</f>
        <v/>
      </c>
      <c r="K961" s="25" t="str">
        <f aca="false">IF(A961="","",IF(COUNTIF($A$4:A961,A961)=1,INDEX(Chapters!$G$4:$G$203,MATCH(A961,Chapters!$A$4:$A$203,0))+N(I961),K960+N(I961)))</f>
        <v/>
      </c>
      <c r="L961" s="24" t="n">
        <f aca="false">IF(OR(K961="",K961=0),0,J961/K961)</f>
        <v>0</v>
      </c>
      <c r="M961" s="27"/>
    </row>
    <row r="962" customFormat="false" ht="15" hidden="false" customHeight="true" outlineLevel="0" collapsed="false">
      <c r="A962" s="20"/>
      <c r="B962" s="21"/>
      <c r="C962" s="20"/>
      <c r="D962" s="22"/>
      <c r="E962" s="22"/>
      <c r="F962" s="22"/>
      <c r="G962" s="24" t="str">
        <f aca="false">IF(C962="","",E962-F962)</f>
        <v/>
      </c>
      <c r="H962" s="24" t="str">
        <f aca="false">IF(C962="BUY",-E962,IF(C962="TRIM",G962,""))</f>
        <v/>
      </c>
      <c r="I962" s="25" t="str">
        <f aca="false">IF(C962="BUY",IF(OR(D962="",G962=""),"",G962/D962),IF(C962="TRIM",IF(OR(D962="",E962=""),"",-E962/D962),""))</f>
        <v/>
      </c>
      <c r="J962" s="24" t="str">
        <f aca="false">IF(A962="","",IF(COUNTIF($A$4:A962,A962)=1,INDEX(Chapters!$K$4:$K$203,MATCH(A962,Chapters!$A$4:$A$203,0))+IF(C962="BUY",N(E962),IF(C962="TRIM",-MIN(INDEX(Chapters!$K$4:$K$203,MATCH(A962,Chapters!$A$4:$A$203,0)),ABS(N(I962))*INDEX(Chapters!$H$4:$H$203,MATCH(A962,Chapters!$A$4:$A$203,0))),0)),J961+IF(C962="BUY",N(E962),IF(C962="TRIM",-MIN(J961,ABS(N(I962))*L961),0))))</f>
        <v/>
      </c>
      <c r="K962" s="25" t="str">
        <f aca="false">IF(A962="","",IF(COUNTIF($A$4:A962,A962)=1,INDEX(Chapters!$G$4:$G$203,MATCH(A962,Chapters!$A$4:$A$203,0))+N(I962),K961+N(I962)))</f>
        <v/>
      </c>
      <c r="L962" s="24" t="n">
        <f aca="false">IF(OR(K962="",K962=0),0,J962/K962)</f>
        <v>0</v>
      </c>
      <c r="M962" s="27"/>
    </row>
    <row r="963" customFormat="false" ht="15" hidden="false" customHeight="true" outlineLevel="0" collapsed="false">
      <c r="A963" s="20"/>
      <c r="B963" s="21"/>
      <c r="C963" s="20"/>
      <c r="D963" s="22"/>
      <c r="E963" s="22"/>
      <c r="F963" s="22"/>
      <c r="G963" s="24" t="str">
        <f aca="false">IF(C963="","",E963-F963)</f>
        <v/>
      </c>
      <c r="H963" s="24" t="str">
        <f aca="false">IF(C963="BUY",-E963,IF(C963="TRIM",G963,""))</f>
        <v/>
      </c>
      <c r="I963" s="25" t="str">
        <f aca="false">IF(C963="BUY",IF(OR(D963="",G963=""),"",G963/D963),IF(C963="TRIM",IF(OR(D963="",E963=""),"",-E963/D963),""))</f>
        <v/>
      </c>
      <c r="J963" s="24" t="str">
        <f aca="false">IF(A963="","",IF(COUNTIF($A$4:A963,A963)=1,INDEX(Chapters!$K$4:$K$203,MATCH(A963,Chapters!$A$4:$A$203,0))+IF(C963="BUY",N(E963),IF(C963="TRIM",-MIN(INDEX(Chapters!$K$4:$K$203,MATCH(A963,Chapters!$A$4:$A$203,0)),ABS(N(I963))*INDEX(Chapters!$H$4:$H$203,MATCH(A963,Chapters!$A$4:$A$203,0))),0)),J962+IF(C963="BUY",N(E963),IF(C963="TRIM",-MIN(J962,ABS(N(I963))*L962),0))))</f>
        <v/>
      </c>
      <c r="K963" s="25" t="str">
        <f aca="false">IF(A963="","",IF(COUNTIF($A$4:A963,A963)=1,INDEX(Chapters!$G$4:$G$203,MATCH(A963,Chapters!$A$4:$A$203,0))+N(I963),K962+N(I963)))</f>
        <v/>
      </c>
      <c r="L963" s="24" t="n">
        <f aca="false">IF(OR(K963="",K963=0),0,J963/K963)</f>
        <v>0</v>
      </c>
      <c r="M963" s="27"/>
    </row>
    <row r="964" customFormat="false" ht="15" hidden="false" customHeight="true" outlineLevel="0" collapsed="false">
      <c r="A964" s="20"/>
      <c r="B964" s="21"/>
      <c r="C964" s="20"/>
      <c r="D964" s="22"/>
      <c r="E964" s="22"/>
      <c r="F964" s="22"/>
      <c r="G964" s="24" t="str">
        <f aca="false">IF(C964="","",E964-F964)</f>
        <v/>
      </c>
      <c r="H964" s="24" t="str">
        <f aca="false">IF(C964="BUY",-E964,IF(C964="TRIM",G964,""))</f>
        <v/>
      </c>
      <c r="I964" s="25" t="str">
        <f aca="false">IF(C964="BUY",IF(OR(D964="",G964=""),"",G964/D964),IF(C964="TRIM",IF(OR(D964="",E964=""),"",-E964/D964),""))</f>
        <v/>
      </c>
      <c r="J964" s="24" t="str">
        <f aca="false">IF(A964="","",IF(COUNTIF($A$4:A964,A964)=1,INDEX(Chapters!$K$4:$K$203,MATCH(A964,Chapters!$A$4:$A$203,0))+IF(C964="BUY",N(E964),IF(C964="TRIM",-MIN(INDEX(Chapters!$K$4:$K$203,MATCH(A964,Chapters!$A$4:$A$203,0)),ABS(N(I964))*INDEX(Chapters!$H$4:$H$203,MATCH(A964,Chapters!$A$4:$A$203,0))),0)),J963+IF(C964="BUY",N(E964),IF(C964="TRIM",-MIN(J963,ABS(N(I964))*L963),0))))</f>
        <v/>
      </c>
      <c r="K964" s="25" t="str">
        <f aca="false">IF(A964="","",IF(COUNTIF($A$4:A964,A964)=1,INDEX(Chapters!$G$4:$G$203,MATCH(A964,Chapters!$A$4:$A$203,0))+N(I964),K963+N(I964)))</f>
        <v/>
      </c>
      <c r="L964" s="24" t="n">
        <f aca="false">IF(OR(K964="",K964=0),0,J964/K964)</f>
        <v>0</v>
      </c>
      <c r="M964" s="27"/>
    </row>
    <row r="965" customFormat="false" ht="15" hidden="false" customHeight="true" outlineLevel="0" collapsed="false">
      <c r="A965" s="20"/>
      <c r="B965" s="21"/>
      <c r="C965" s="20"/>
      <c r="D965" s="22"/>
      <c r="E965" s="22"/>
      <c r="F965" s="22"/>
      <c r="G965" s="24" t="str">
        <f aca="false">IF(C965="","",E965-F965)</f>
        <v/>
      </c>
      <c r="H965" s="24" t="str">
        <f aca="false">IF(C965="BUY",-E965,IF(C965="TRIM",G965,""))</f>
        <v/>
      </c>
      <c r="I965" s="25" t="str">
        <f aca="false">IF(C965="BUY",IF(OR(D965="",G965=""),"",G965/D965),IF(C965="TRIM",IF(OR(D965="",E965=""),"",-E965/D965),""))</f>
        <v/>
      </c>
      <c r="J965" s="24" t="str">
        <f aca="false">IF(A965="","",IF(COUNTIF($A$4:A965,A965)=1,INDEX(Chapters!$K$4:$K$203,MATCH(A965,Chapters!$A$4:$A$203,0))+IF(C965="BUY",N(E965),IF(C965="TRIM",-MIN(INDEX(Chapters!$K$4:$K$203,MATCH(A965,Chapters!$A$4:$A$203,0)),ABS(N(I965))*INDEX(Chapters!$H$4:$H$203,MATCH(A965,Chapters!$A$4:$A$203,0))),0)),J964+IF(C965="BUY",N(E965),IF(C965="TRIM",-MIN(J964,ABS(N(I965))*L964),0))))</f>
        <v/>
      </c>
      <c r="K965" s="25" t="str">
        <f aca="false">IF(A965="","",IF(COUNTIF($A$4:A965,A965)=1,INDEX(Chapters!$G$4:$G$203,MATCH(A965,Chapters!$A$4:$A$203,0))+N(I965),K964+N(I965)))</f>
        <v/>
      </c>
      <c r="L965" s="24" t="n">
        <f aca="false">IF(OR(K965="",K965=0),0,J965/K965)</f>
        <v>0</v>
      </c>
      <c r="M965" s="27"/>
    </row>
    <row r="966" customFormat="false" ht="15" hidden="false" customHeight="true" outlineLevel="0" collapsed="false">
      <c r="A966" s="20"/>
      <c r="B966" s="21"/>
      <c r="C966" s="20"/>
      <c r="D966" s="22"/>
      <c r="E966" s="22"/>
      <c r="F966" s="22"/>
      <c r="G966" s="24" t="str">
        <f aca="false">IF(C966="","",E966-F966)</f>
        <v/>
      </c>
      <c r="H966" s="24" t="str">
        <f aca="false">IF(C966="BUY",-E966,IF(C966="TRIM",G966,""))</f>
        <v/>
      </c>
      <c r="I966" s="25" t="str">
        <f aca="false">IF(C966="BUY",IF(OR(D966="",G966=""),"",G966/D966),IF(C966="TRIM",IF(OR(D966="",E966=""),"",-E966/D966),""))</f>
        <v/>
      </c>
      <c r="J966" s="24" t="str">
        <f aca="false">IF(A966="","",IF(COUNTIF($A$4:A966,A966)=1,INDEX(Chapters!$K$4:$K$203,MATCH(A966,Chapters!$A$4:$A$203,0))+IF(C966="BUY",N(E966),IF(C966="TRIM",-MIN(INDEX(Chapters!$K$4:$K$203,MATCH(A966,Chapters!$A$4:$A$203,0)),ABS(N(I966))*INDEX(Chapters!$H$4:$H$203,MATCH(A966,Chapters!$A$4:$A$203,0))),0)),J965+IF(C966="BUY",N(E966),IF(C966="TRIM",-MIN(J965,ABS(N(I966))*L965),0))))</f>
        <v/>
      </c>
      <c r="K966" s="25" t="str">
        <f aca="false">IF(A966="","",IF(COUNTIF($A$4:A966,A966)=1,INDEX(Chapters!$G$4:$G$203,MATCH(A966,Chapters!$A$4:$A$203,0))+N(I966),K965+N(I966)))</f>
        <v/>
      </c>
      <c r="L966" s="24" t="n">
        <f aca="false">IF(OR(K966="",K966=0),0,J966/K966)</f>
        <v>0</v>
      </c>
      <c r="M966" s="27"/>
    </row>
    <row r="967" customFormat="false" ht="15" hidden="false" customHeight="true" outlineLevel="0" collapsed="false">
      <c r="A967" s="20"/>
      <c r="B967" s="21"/>
      <c r="C967" s="20"/>
      <c r="D967" s="22"/>
      <c r="E967" s="22"/>
      <c r="F967" s="22"/>
      <c r="G967" s="24" t="str">
        <f aca="false">IF(C967="","",E967-F967)</f>
        <v/>
      </c>
      <c r="H967" s="24" t="str">
        <f aca="false">IF(C967="BUY",-E967,IF(C967="TRIM",G967,""))</f>
        <v/>
      </c>
      <c r="I967" s="25" t="str">
        <f aca="false">IF(C967="BUY",IF(OR(D967="",G967=""),"",G967/D967),IF(C967="TRIM",IF(OR(D967="",E967=""),"",-E967/D967),""))</f>
        <v/>
      </c>
      <c r="J967" s="24" t="str">
        <f aca="false">IF(A967="","",IF(COUNTIF($A$4:A967,A967)=1,INDEX(Chapters!$K$4:$K$203,MATCH(A967,Chapters!$A$4:$A$203,0))+IF(C967="BUY",N(E967),IF(C967="TRIM",-MIN(INDEX(Chapters!$K$4:$K$203,MATCH(A967,Chapters!$A$4:$A$203,0)),ABS(N(I967))*INDEX(Chapters!$H$4:$H$203,MATCH(A967,Chapters!$A$4:$A$203,0))),0)),J966+IF(C967="BUY",N(E967),IF(C967="TRIM",-MIN(J966,ABS(N(I967))*L966),0))))</f>
        <v/>
      </c>
      <c r="K967" s="25" t="str">
        <f aca="false">IF(A967="","",IF(COUNTIF($A$4:A967,A967)=1,INDEX(Chapters!$G$4:$G$203,MATCH(A967,Chapters!$A$4:$A$203,0))+N(I967),K966+N(I967)))</f>
        <v/>
      </c>
      <c r="L967" s="24" t="n">
        <f aca="false">IF(OR(K967="",K967=0),0,J967/K967)</f>
        <v>0</v>
      </c>
      <c r="M967" s="27"/>
    </row>
    <row r="968" customFormat="false" ht="15" hidden="false" customHeight="true" outlineLevel="0" collapsed="false">
      <c r="A968" s="20"/>
      <c r="B968" s="21"/>
      <c r="C968" s="20"/>
      <c r="D968" s="22"/>
      <c r="E968" s="22"/>
      <c r="F968" s="22"/>
      <c r="G968" s="24" t="str">
        <f aca="false">IF(C968="","",E968-F968)</f>
        <v/>
      </c>
      <c r="H968" s="24" t="str">
        <f aca="false">IF(C968="BUY",-E968,IF(C968="TRIM",G968,""))</f>
        <v/>
      </c>
      <c r="I968" s="25" t="str">
        <f aca="false">IF(C968="BUY",IF(OR(D968="",G968=""),"",G968/D968),IF(C968="TRIM",IF(OR(D968="",E968=""),"",-E968/D968),""))</f>
        <v/>
      </c>
      <c r="J968" s="24" t="str">
        <f aca="false">IF(A968="","",IF(COUNTIF($A$4:A968,A968)=1,INDEX(Chapters!$K$4:$K$203,MATCH(A968,Chapters!$A$4:$A$203,0))+IF(C968="BUY",N(E968),IF(C968="TRIM",-MIN(INDEX(Chapters!$K$4:$K$203,MATCH(A968,Chapters!$A$4:$A$203,0)),ABS(N(I968))*INDEX(Chapters!$H$4:$H$203,MATCH(A968,Chapters!$A$4:$A$203,0))),0)),J967+IF(C968="BUY",N(E968),IF(C968="TRIM",-MIN(J967,ABS(N(I968))*L967),0))))</f>
        <v/>
      </c>
      <c r="K968" s="25" t="str">
        <f aca="false">IF(A968="","",IF(COUNTIF($A$4:A968,A968)=1,INDEX(Chapters!$G$4:$G$203,MATCH(A968,Chapters!$A$4:$A$203,0))+N(I968),K967+N(I968)))</f>
        <v/>
      </c>
      <c r="L968" s="24" t="n">
        <f aca="false">IF(OR(K968="",K968=0),0,J968/K968)</f>
        <v>0</v>
      </c>
      <c r="M968" s="27"/>
    </row>
    <row r="969" customFormat="false" ht="15" hidden="false" customHeight="true" outlineLevel="0" collapsed="false">
      <c r="A969" s="20"/>
      <c r="B969" s="21"/>
      <c r="C969" s="20"/>
      <c r="D969" s="22"/>
      <c r="E969" s="22"/>
      <c r="F969" s="22"/>
      <c r="G969" s="24" t="str">
        <f aca="false">IF(C969="","",E969-F969)</f>
        <v/>
      </c>
      <c r="H969" s="24" t="str">
        <f aca="false">IF(C969="BUY",-E969,IF(C969="TRIM",G969,""))</f>
        <v/>
      </c>
      <c r="I969" s="25" t="str">
        <f aca="false">IF(C969="BUY",IF(OR(D969="",G969=""),"",G969/D969),IF(C969="TRIM",IF(OR(D969="",E969=""),"",-E969/D969),""))</f>
        <v/>
      </c>
      <c r="J969" s="24" t="str">
        <f aca="false">IF(A969="","",IF(COUNTIF($A$4:A969,A969)=1,INDEX(Chapters!$K$4:$K$203,MATCH(A969,Chapters!$A$4:$A$203,0))+IF(C969="BUY",N(E969),IF(C969="TRIM",-MIN(INDEX(Chapters!$K$4:$K$203,MATCH(A969,Chapters!$A$4:$A$203,0)),ABS(N(I969))*INDEX(Chapters!$H$4:$H$203,MATCH(A969,Chapters!$A$4:$A$203,0))),0)),J968+IF(C969="BUY",N(E969),IF(C969="TRIM",-MIN(J968,ABS(N(I969))*L968),0))))</f>
        <v/>
      </c>
      <c r="K969" s="25" t="str">
        <f aca="false">IF(A969="","",IF(COUNTIF($A$4:A969,A969)=1,INDEX(Chapters!$G$4:$G$203,MATCH(A969,Chapters!$A$4:$A$203,0))+N(I969),K968+N(I969)))</f>
        <v/>
      </c>
      <c r="L969" s="24" t="n">
        <f aca="false">IF(OR(K969="",K969=0),0,J969/K969)</f>
        <v>0</v>
      </c>
      <c r="M969" s="27"/>
    </row>
    <row r="970" customFormat="false" ht="15" hidden="false" customHeight="true" outlineLevel="0" collapsed="false">
      <c r="A970" s="20"/>
      <c r="B970" s="21"/>
      <c r="C970" s="20"/>
      <c r="D970" s="22"/>
      <c r="E970" s="22"/>
      <c r="F970" s="22"/>
      <c r="G970" s="24" t="str">
        <f aca="false">IF(C970="","",E970-F970)</f>
        <v/>
      </c>
      <c r="H970" s="24" t="str">
        <f aca="false">IF(C970="BUY",-E970,IF(C970="TRIM",G970,""))</f>
        <v/>
      </c>
      <c r="I970" s="25" t="str">
        <f aca="false">IF(C970="BUY",IF(OR(D970="",G970=""),"",G970/D970),IF(C970="TRIM",IF(OR(D970="",E970=""),"",-E970/D970),""))</f>
        <v/>
      </c>
      <c r="J970" s="24" t="str">
        <f aca="false">IF(A970="","",IF(COUNTIF($A$4:A970,A970)=1,INDEX(Chapters!$K$4:$K$203,MATCH(A970,Chapters!$A$4:$A$203,0))+IF(C970="BUY",N(E970),IF(C970="TRIM",-MIN(INDEX(Chapters!$K$4:$K$203,MATCH(A970,Chapters!$A$4:$A$203,0)),ABS(N(I970))*INDEX(Chapters!$H$4:$H$203,MATCH(A970,Chapters!$A$4:$A$203,0))),0)),J969+IF(C970="BUY",N(E970),IF(C970="TRIM",-MIN(J969,ABS(N(I970))*L969),0))))</f>
        <v/>
      </c>
      <c r="K970" s="25" t="str">
        <f aca="false">IF(A970="","",IF(COUNTIF($A$4:A970,A970)=1,INDEX(Chapters!$G$4:$G$203,MATCH(A970,Chapters!$A$4:$A$203,0))+N(I970),K969+N(I970)))</f>
        <v/>
      </c>
      <c r="L970" s="24" t="n">
        <f aca="false">IF(OR(K970="",K970=0),0,J970/K970)</f>
        <v>0</v>
      </c>
      <c r="M970" s="27"/>
    </row>
    <row r="971" customFormat="false" ht="15" hidden="false" customHeight="true" outlineLevel="0" collapsed="false">
      <c r="A971" s="20"/>
      <c r="B971" s="21"/>
      <c r="C971" s="20"/>
      <c r="D971" s="22"/>
      <c r="E971" s="22"/>
      <c r="F971" s="22"/>
      <c r="G971" s="24" t="str">
        <f aca="false">IF(C971="","",E971-F971)</f>
        <v/>
      </c>
      <c r="H971" s="24" t="str">
        <f aca="false">IF(C971="BUY",-E971,IF(C971="TRIM",G971,""))</f>
        <v/>
      </c>
      <c r="I971" s="25" t="str">
        <f aca="false">IF(C971="BUY",IF(OR(D971="",G971=""),"",G971/D971),IF(C971="TRIM",IF(OR(D971="",E971=""),"",-E971/D971),""))</f>
        <v/>
      </c>
      <c r="J971" s="24" t="str">
        <f aca="false">IF(A971="","",IF(COUNTIF($A$4:A971,A971)=1,INDEX(Chapters!$K$4:$K$203,MATCH(A971,Chapters!$A$4:$A$203,0))+IF(C971="BUY",N(E971),IF(C971="TRIM",-MIN(INDEX(Chapters!$K$4:$K$203,MATCH(A971,Chapters!$A$4:$A$203,0)),ABS(N(I971))*INDEX(Chapters!$H$4:$H$203,MATCH(A971,Chapters!$A$4:$A$203,0))),0)),J970+IF(C971="BUY",N(E971),IF(C971="TRIM",-MIN(J970,ABS(N(I971))*L970),0))))</f>
        <v/>
      </c>
      <c r="K971" s="25" t="str">
        <f aca="false">IF(A971="","",IF(COUNTIF($A$4:A971,A971)=1,INDEX(Chapters!$G$4:$G$203,MATCH(A971,Chapters!$A$4:$A$203,0))+N(I971),K970+N(I971)))</f>
        <v/>
      </c>
      <c r="L971" s="24" t="n">
        <f aca="false">IF(OR(K971="",K971=0),0,J971/K971)</f>
        <v>0</v>
      </c>
      <c r="M971" s="27"/>
    </row>
    <row r="972" customFormat="false" ht="15" hidden="false" customHeight="true" outlineLevel="0" collapsed="false">
      <c r="A972" s="20"/>
      <c r="B972" s="21"/>
      <c r="C972" s="20"/>
      <c r="D972" s="22"/>
      <c r="E972" s="22"/>
      <c r="F972" s="22"/>
      <c r="G972" s="24" t="str">
        <f aca="false">IF(C972="","",E972-F972)</f>
        <v/>
      </c>
      <c r="H972" s="24" t="str">
        <f aca="false">IF(C972="BUY",-E972,IF(C972="TRIM",G972,""))</f>
        <v/>
      </c>
      <c r="I972" s="25" t="str">
        <f aca="false">IF(C972="BUY",IF(OR(D972="",G972=""),"",G972/D972),IF(C972="TRIM",IF(OR(D972="",E972=""),"",-E972/D972),""))</f>
        <v/>
      </c>
      <c r="J972" s="24" t="str">
        <f aca="false">IF(A972="","",IF(COUNTIF($A$4:A972,A972)=1,INDEX(Chapters!$K$4:$K$203,MATCH(A972,Chapters!$A$4:$A$203,0))+IF(C972="BUY",N(E972),IF(C972="TRIM",-MIN(INDEX(Chapters!$K$4:$K$203,MATCH(A972,Chapters!$A$4:$A$203,0)),ABS(N(I972))*INDEX(Chapters!$H$4:$H$203,MATCH(A972,Chapters!$A$4:$A$203,0))),0)),J971+IF(C972="BUY",N(E972),IF(C972="TRIM",-MIN(J971,ABS(N(I972))*L971),0))))</f>
        <v/>
      </c>
      <c r="K972" s="25" t="str">
        <f aca="false">IF(A972="","",IF(COUNTIF($A$4:A972,A972)=1,INDEX(Chapters!$G$4:$G$203,MATCH(A972,Chapters!$A$4:$A$203,0))+N(I972),K971+N(I972)))</f>
        <v/>
      </c>
      <c r="L972" s="24" t="n">
        <f aca="false">IF(OR(K972="",K972=0),0,J972/K972)</f>
        <v>0</v>
      </c>
      <c r="M972" s="27"/>
    </row>
    <row r="973" customFormat="false" ht="15" hidden="false" customHeight="true" outlineLevel="0" collapsed="false">
      <c r="A973" s="20"/>
      <c r="B973" s="21"/>
      <c r="C973" s="20"/>
      <c r="D973" s="22"/>
      <c r="E973" s="22"/>
      <c r="F973" s="22"/>
      <c r="G973" s="24" t="str">
        <f aca="false">IF(C973="","",E973-F973)</f>
        <v/>
      </c>
      <c r="H973" s="24" t="str">
        <f aca="false">IF(C973="BUY",-E973,IF(C973="TRIM",G973,""))</f>
        <v/>
      </c>
      <c r="I973" s="25" t="str">
        <f aca="false">IF(C973="BUY",IF(OR(D973="",G973=""),"",G973/D973),IF(C973="TRIM",IF(OR(D973="",E973=""),"",-E973/D973),""))</f>
        <v/>
      </c>
      <c r="J973" s="24" t="str">
        <f aca="false">IF(A973="","",IF(COUNTIF($A$4:A973,A973)=1,INDEX(Chapters!$K$4:$K$203,MATCH(A973,Chapters!$A$4:$A$203,0))+IF(C973="BUY",N(E973),IF(C973="TRIM",-MIN(INDEX(Chapters!$K$4:$K$203,MATCH(A973,Chapters!$A$4:$A$203,0)),ABS(N(I973))*INDEX(Chapters!$H$4:$H$203,MATCH(A973,Chapters!$A$4:$A$203,0))),0)),J972+IF(C973="BUY",N(E973),IF(C973="TRIM",-MIN(J972,ABS(N(I973))*L972),0))))</f>
        <v/>
      </c>
      <c r="K973" s="25" t="str">
        <f aca="false">IF(A973="","",IF(COUNTIF($A$4:A973,A973)=1,INDEX(Chapters!$G$4:$G$203,MATCH(A973,Chapters!$A$4:$A$203,0))+N(I973),K972+N(I973)))</f>
        <v/>
      </c>
      <c r="L973" s="24" t="n">
        <f aca="false">IF(OR(K973="",K973=0),0,J973/K973)</f>
        <v>0</v>
      </c>
      <c r="M973" s="27"/>
    </row>
    <row r="974" customFormat="false" ht="15" hidden="false" customHeight="true" outlineLevel="0" collapsed="false">
      <c r="A974" s="20"/>
      <c r="B974" s="21"/>
      <c r="C974" s="20"/>
      <c r="D974" s="22"/>
      <c r="E974" s="22"/>
      <c r="F974" s="22"/>
      <c r="G974" s="24" t="str">
        <f aca="false">IF(C974="","",E974-F974)</f>
        <v/>
      </c>
      <c r="H974" s="24" t="str">
        <f aca="false">IF(C974="BUY",-E974,IF(C974="TRIM",G974,""))</f>
        <v/>
      </c>
      <c r="I974" s="25" t="str">
        <f aca="false">IF(C974="BUY",IF(OR(D974="",G974=""),"",G974/D974),IF(C974="TRIM",IF(OR(D974="",E974=""),"",-E974/D974),""))</f>
        <v/>
      </c>
      <c r="J974" s="24" t="str">
        <f aca="false">IF(A974="","",IF(COUNTIF($A$4:A974,A974)=1,INDEX(Chapters!$K$4:$K$203,MATCH(A974,Chapters!$A$4:$A$203,0))+IF(C974="BUY",N(E974),IF(C974="TRIM",-MIN(INDEX(Chapters!$K$4:$K$203,MATCH(A974,Chapters!$A$4:$A$203,0)),ABS(N(I974))*INDEX(Chapters!$H$4:$H$203,MATCH(A974,Chapters!$A$4:$A$203,0))),0)),J973+IF(C974="BUY",N(E974),IF(C974="TRIM",-MIN(J973,ABS(N(I974))*L973),0))))</f>
        <v/>
      </c>
      <c r="K974" s="25" t="str">
        <f aca="false">IF(A974="","",IF(COUNTIF($A$4:A974,A974)=1,INDEX(Chapters!$G$4:$G$203,MATCH(A974,Chapters!$A$4:$A$203,0))+N(I974),K973+N(I974)))</f>
        <v/>
      </c>
      <c r="L974" s="24" t="n">
        <f aca="false">IF(OR(K974="",K974=0),0,J974/K974)</f>
        <v>0</v>
      </c>
      <c r="M974" s="27"/>
    </row>
    <row r="975" customFormat="false" ht="15" hidden="false" customHeight="true" outlineLevel="0" collapsed="false">
      <c r="A975" s="20"/>
      <c r="B975" s="21"/>
      <c r="C975" s="20"/>
      <c r="D975" s="22"/>
      <c r="E975" s="22"/>
      <c r="F975" s="22"/>
      <c r="G975" s="24" t="str">
        <f aca="false">IF(C975="","",E975-F975)</f>
        <v/>
      </c>
      <c r="H975" s="24" t="str">
        <f aca="false">IF(C975="BUY",-E975,IF(C975="TRIM",G975,""))</f>
        <v/>
      </c>
      <c r="I975" s="25" t="str">
        <f aca="false">IF(C975="BUY",IF(OR(D975="",G975=""),"",G975/D975),IF(C975="TRIM",IF(OR(D975="",E975=""),"",-E975/D975),""))</f>
        <v/>
      </c>
      <c r="J975" s="24" t="str">
        <f aca="false">IF(A975="","",IF(COUNTIF($A$4:A975,A975)=1,INDEX(Chapters!$K$4:$K$203,MATCH(A975,Chapters!$A$4:$A$203,0))+IF(C975="BUY",N(E975),IF(C975="TRIM",-MIN(INDEX(Chapters!$K$4:$K$203,MATCH(A975,Chapters!$A$4:$A$203,0)),ABS(N(I975))*INDEX(Chapters!$H$4:$H$203,MATCH(A975,Chapters!$A$4:$A$203,0))),0)),J974+IF(C975="BUY",N(E975),IF(C975="TRIM",-MIN(J974,ABS(N(I975))*L974),0))))</f>
        <v/>
      </c>
      <c r="K975" s="25" t="str">
        <f aca="false">IF(A975="","",IF(COUNTIF($A$4:A975,A975)=1,INDEX(Chapters!$G$4:$G$203,MATCH(A975,Chapters!$A$4:$A$203,0))+N(I975),K974+N(I975)))</f>
        <v/>
      </c>
      <c r="L975" s="24" t="n">
        <f aca="false">IF(OR(K975="",K975=0),0,J975/K975)</f>
        <v>0</v>
      </c>
      <c r="M975" s="27"/>
    </row>
    <row r="976" customFormat="false" ht="15" hidden="false" customHeight="true" outlineLevel="0" collapsed="false">
      <c r="A976" s="20"/>
      <c r="B976" s="21"/>
      <c r="C976" s="20"/>
      <c r="D976" s="22"/>
      <c r="E976" s="22"/>
      <c r="F976" s="22"/>
      <c r="G976" s="24" t="str">
        <f aca="false">IF(C976="","",E976-F976)</f>
        <v/>
      </c>
      <c r="H976" s="24" t="str">
        <f aca="false">IF(C976="BUY",-E976,IF(C976="TRIM",G976,""))</f>
        <v/>
      </c>
      <c r="I976" s="25" t="str">
        <f aca="false">IF(C976="BUY",IF(OR(D976="",G976=""),"",G976/D976),IF(C976="TRIM",IF(OR(D976="",E976=""),"",-E976/D976),""))</f>
        <v/>
      </c>
      <c r="J976" s="24" t="str">
        <f aca="false">IF(A976="","",IF(COUNTIF($A$4:A976,A976)=1,INDEX(Chapters!$K$4:$K$203,MATCH(A976,Chapters!$A$4:$A$203,0))+IF(C976="BUY",N(E976),IF(C976="TRIM",-MIN(INDEX(Chapters!$K$4:$K$203,MATCH(A976,Chapters!$A$4:$A$203,0)),ABS(N(I976))*INDEX(Chapters!$H$4:$H$203,MATCH(A976,Chapters!$A$4:$A$203,0))),0)),J975+IF(C976="BUY",N(E976),IF(C976="TRIM",-MIN(J975,ABS(N(I976))*L975),0))))</f>
        <v/>
      </c>
      <c r="K976" s="25" t="str">
        <f aca="false">IF(A976="","",IF(COUNTIF($A$4:A976,A976)=1,INDEX(Chapters!$G$4:$G$203,MATCH(A976,Chapters!$A$4:$A$203,0))+N(I976),K975+N(I976)))</f>
        <v/>
      </c>
      <c r="L976" s="24" t="n">
        <f aca="false">IF(OR(K976="",K976=0),0,J976/K976)</f>
        <v>0</v>
      </c>
      <c r="M976" s="27"/>
    </row>
    <row r="977" customFormat="false" ht="15" hidden="false" customHeight="true" outlineLevel="0" collapsed="false">
      <c r="A977" s="20"/>
      <c r="B977" s="21"/>
      <c r="C977" s="20"/>
      <c r="D977" s="22"/>
      <c r="E977" s="22"/>
      <c r="F977" s="22"/>
      <c r="G977" s="24" t="str">
        <f aca="false">IF(C977="","",E977-F977)</f>
        <v/>
      </c>
      <c r="H977" s="24" t="str">
        <f aca="false">IF(C977="BUY",-E977,IF(C977="TRIM",G977,""))</f>
        <v/>
      </c>
      <c r="I977" s="25" t="str">
        <f aca="false">IF(C977="BUY",IF(OR(D977="",G977=""),"",G977/D977),IF(C977="TRIM",IF(OR(D977="",E977=""),"",-E977/D977),""))</f>
        <v/>
      </c>
      <c r="J977" s="24" t="str">
        <f aca="false">IF(A977="","",IF(COUNTIF($A$4:A977,A977)=1,INDEX(Chapters!$K$4:$K$203,MATCH(A977,Chapters!$A$4:$A$203,0))+IF(C977="BUY",N(E977),IF(C977="TRIM",-MIN(INDEX(Chapters!$K$4:$K$203,MATCH(A977,Chapters!$A$4:$A$203,0)),ABS(N(I977))*INDEX(Chapters!$H$4:$H$203,MATCH(A977,Chapters!$A$4:$A$203,0))),0)),J976+IF(C977="BUY",N(E977),IF(C977="TRIM",-MIN(J976,ABS(N(I977))*L976),0))))</f>
        <v/>
      </c>
      <c r="K977" s="25" t="str">
        <f aca="false">IF(A977="","",IF(COUNTIF($A$4:A977,A977)=1,INDEX(Chapters!$G$4:$G$203,MATCH(A977,Chapters!$A$4:$A$203,0))+N(I977),K976+N(I977)))</f>
        <v/>
      </c>
      <c r="L977" s="24" t="n">
        <f aca="false">IF(OR(K977="",K977=0),0,J977/K977)</f>
        <v>0</v>
      </c>
      <c r="M977" s="27"/>
    </row>
    <row r="978" customFormat="false" ht="15" hidden="false" customHeight="true" outlineLevel="0" collapsed="false">
      <c r="A978" s="20"/>
      <c r="B978" s="21"/>
      <c r="C978" s="20"/>
      <c r="D978" s="22"/>
      <c r="E978" s="22"/>
      <c r="F978" s="22"/>
      <c r="G978" s="24" t="str">
        <f aca="false">IF(C978="","",E978-F978)</f>
        <v/>
      </c>
      <c r="H978" s="24" t="str">
        <f aca="false">IF(C978="BUY",-E978,IF(C978="TRIM",G978,""))</f>
        <v/>
      </c>
      <c r="I978" s="25" t="str">
        <f aca="false">IF(C978="BUY",IF(OR(D978="",G978=""),"",G978/D978),IF(C978="TRIM",IF(OR(D978="",E978=""),"",-E978/D978),""))</f>
        <v/>
      </c>
      <c r="J978" s="24" t="str">
        <f aca="false">IF(A978="","",IF(COUNTIF($A$4:A978,A978)=1,INDEX(Chapters!$K$4:$K$203,MATCH(A978,Chapters!$A$4:$A$203,0))+IF(C978="BUY",N(E978),IF(C978="TRIM",-MIN(INDEX(Chapters!$K$4:$K$203,MATCH(A978,Chapters!$A$4:$A$203,0)),ABS(N(I978))*INDEX(Chapters!$H$4:$H$203,MATCH(A978,Chapters!$A$4:$A$203,0))),0)),J977+IF(C978="BUY",N(E978),IF(C978="TRIM",-MIN(J977,ABS(N(I978))*L977),0))))</f>
        <v/>
      </c>
      <c r="K978" s="25" t="str">
        <f aca="false">IF(A978="","",IF(COUNTIF($A$4:A978,A978)=1,INDEX(Chapters!$G$4:$G$203,MATCH(A978,Chapters!$A$4:$A$203,0))+N(I978),K977+N(I978)))</f>
        <v/>
      </c>
      <c r="L978" s="24" t="n">
        <f aca="false">IF(OR(K978="",K978=0),0,J978/K978)</f>
        <v>0</v>
      </c>
      <c r="M978" s="27"/>
    </row>
    <row r="979" customFormat="false" ht="15" hidden="false" customHeight="true" outlineLevel="0" collapsed="false">
      <c r="A979" s="20"/>
      <c r="B979" s="21"/>
      <c r="C979" s="20"/>
      <c r="D979" s="22"/>
      <c r="E979" s="22"/>
      <c r="F979" s="22"/>
      <c r="G979" s="24" t="str">
        <f aca="false">IF(C979="","",E979-F979)</f>
        <v/>
      </c>
      <c r="H979" s="24" t="str">
        <f aca="false">IF(C979="BUY",-E979,IF(C979="TRIM",G979,""))</f>
        <v/>
      </c>
      <c r="I979" s="25" t="str">
        <f aca="false">IF(C979="BUY",IF(OR(D979="",G979=""),"",G979/D979),IF(C979="TRIM",IF(OR(D979="",E979=""),"",-E979/D979),""))</f>
        <v/>
      </c>
      <c r="J979" s="24" t="str">
        <f aca="false">IF(A979="","",IF(COUNTIF($A$4:A979,A979)=1,INDEX(Chapters!$K$4:$K$203,MATCH(A979,Chapters!$A$4:$A$203,0))+IF(C979="BUY",N(E979),IF(C979="TRIM",-MIN(INDEX(Chapters!$K$4:$K$203,MATCH(A979,Chapters!$A$4:$A$203,0)),ABS(N(I979))*INDEX(Chapters!$H$4:$H$203,MATCH(A979,Chapters!$A$4:$A$203,0))),0)),J978+IF(C979="BUY",N(E979),IF(C979="TRIM",-MIN(J978,ABS(N(I979))*L978),0))))</f>
        <v/>
      </c>
      <c r="K979" s="25" t="str">
        <f aca="false">IF(A979="","",IF(COUNTIF($A$4:A979,A979)=1,INDEX(Chapters!$G$4:$G$203,MATCH(A979,Chapters!$A$4:$A$203,0))+N(I979),K978+N(I979)))</f>
        <v/>
      </c>
      <c r="L979" s="24" t="n">
        <f aca="false">IF(OR(K979="",K979=0),0,J979/K979)</f>
        <v>0</v>
      </c>
      <c r="M979" s="27"/>
    </row>
    <row r="980" customFormat="false" ht="15" hidden="false" customHeight="true" outlineLevel="0" collapsed="false">
      <c r="A980" s="20"/>
      <c r="B980" s="21"/>
      <c r="C980" s="20"/>
      <c r="D980" s="22"/>
      <c r="E980" s="22"/>
      <c r="F980" s="22"/>
      <c r="G980" s="24" t="str">
        <f aca="false">IF(C980="","",E980-F980)</f>
        <v/>
      </c>
      <c r="H980" s="24" t="str">
        <f aca="false">IF(C980="BUY",-E980,IF(C980="TRIM",G980,""))</f>
        <v/>
      </c>
      <c r="I980" s="25" t="str">
        <f aca="false">IF(C980="BUY",IF(OR(D980="",G980=""),"",G980/D980),IF(C980="TRIM",IF(OR(D980="",E980=""),"",-E980/D980),""))</f>
        <v/>
      </c>
      <c r="J980" s="24" t="str">
        <f aca="false">IF(A980="","",IF(COUNTIF($A$4:A980,A980)=1,INDEX(Chapters!$K$4:$K$203,MATCH(A980,Chapters!$A$4:$A$203,0))+IF(C980="BUY",N(E980),IF(C980="TRIM",-MIN(INDEX(Chapters!$K$4:$K$203,MATCH(A980,Chapters!$A$4:$A$203,0)),ABS(N(I980))*INDEX(Chapters!$H$4:$H$203,MATCH(A980,Chapters!$A$4:$A$203,0))),0)),J979+IF(C980="BUY",N(E980),IF(C980="TRIM",-MIN(J979,ABS(N(I980))*L979),0))))</f>
        <v/>
      </c>
      <c r="K980" s="25" t="str">
        <f aca="false">IF(A980="","",IF(COUNTIF($A$4:A980,A980)=1,INDEX(Chapters!$G$4:$G$203,MATCH(A980,Chapters!$A$4:$A$203,0))+N(I980),K979+N(I980)))</f>
        <v/>
      </c>
      <c r="L980" s="24" t="n">
        <f aca="false">IF(OR(K980="",K980=0),0,J980/K980)</f>
        <v>0</v>
      </c>
      <c r="M980" s="27"/>
    </row>
    <row r="981" customFormat="false" ht="15" hidden="false" customHeight="true" outlineLevel="0" collapsed="false">
      <c r="A981" s="20"/>
      <c r="B981" s="21"/>
      <c r="C981" s="20"/>
      <c r="D981" s="22"/>
      <c r="E981" s="22"/>
      <c r="F981" s="22"/>
      <c r="G981" s="24" t="str">
        <f aca="false">IF(C981="","",E981-F981)</f>
        <v/>
      </c>
      <c r="H981" s="24" t="str">
        <f aca="false">IF(C981="BUY",-E981,IF(C981="TRIM",G981,""))</f>
        <v/>
      </c>
      <c r="I981" s="25" t="str">
        <f aca="false">IF(C981="BUY",IF(OR(D981="",G981=""),"",G981/D981),IF(C981="TRIM",IF(OR(D981="",E981=""),"",-E981/D981),""))</f>
        <v/>
      </c>
      <c r="J981" s="24" t="str">
        <f aca="false">IF(A981="","",IF(COUNTIF($A$4:A981,A981)=1,INDEX(Chapters!$K$4:$K$203,MATCH(A981,Chapters!$A$4:$A$203,0))+IF(C981="BUY",N(E981),IF(C981="TRIM",-MIN(INDEX(Chapters!$K$4:$K$203,MATCH(A981,Chapters!$A$4:$A$203,0)),ABS(N(I981))*INDEX(Chapters!$H$4:$H$203,MATCH(A981,Chapters!$A$4:$A$203,0))),0)),J980+IF(C981="BUY",N(E981),IF(C981="TRIM",-MIN(J980,ABS(N(I981))*L980),0))))</f>
        <v/>
      </c>
      <c r="K981" s="25" t="str">
        <f aca="false">IF(A981="","",IF(COUNTIF($A$4:A981,A981)=1,INDEX(Chapters!$G$4:$G$203,MATCH(A981,Chapters!$A$4:$A$203,0))+N(I981),K980+N(I981)))</f>
        <v/>
      </c>
      <c r="L981" s="24" t="n">
        <f aca="false">IF(OR(K981="",K981=0),0,J981/K981)</f>
        <v>0</v>
      </c>
      <c r="M981" s="27"/>
    </row>
    <row r="982" customFormat="false" ht="15" hidden="false" customHeight="true" outlineLevel="0" collapsed="false">
      <c r="A982" s="20"/>
      <c r="B982" s="21"/>
      <c r="C982" s="20"/>
      <c r="D982" s="22"/>
      <c r="E982" s="22"/>
      <c r="F982" s="22"/>
      <c r="G982" s="24" t="str">
        <f aca="false">IF(C982="","",E982-F982)</f>
        <v/>
      </c>
      <c r="H982" s="24" t="str">
        <f aca="false">IF(C982="BUY",-E982,IF(C982="TRIM",G982,""))</f>
        <v/>
      </c>
      <c r="I982" s="25" t="str">
        <f aca="false">IF(C982="BUY",IF(OR(D982="",G982=""),"",G982/D982),IF(C982="TRIM",IF(OR(D982="",E982=""),"",-E982/D982),""))</f>
        <v/>
      </c>
      <c r="J982" s="24" t="str">
        <f aca="false">IF(A982="","",IF(COUNTIF($A$4:A982,A982)=1,INDEX(Chapters!$K$4:$K$203,MATCH(A982,Chapters!$A$4:$A$203,0))+IF(C982="BUY",N(E982),IF(C982="TRIM",-MIN(INDEX(Chapters!$K$4:$K$203,MATCH(A982,Chapters!$A$4:$A$203,0)),ABS(N(I982))*INDEX(Chapters!$H$4:$H$203,MATCH(A982,Chapters!$A$4:$A$203,0))),0)),J981+IF(C982="BUY",N(E982),IF(C982="TRIM",-MIN(J981,ABS(N(I982))*L981),0))))</f>
        <v/>
      </c>
      <c r="K982" s="25" t="str">
        <f aca="false">IF(A982="","",IF(COUNTIF($A$4:A982,A982)=1,INDEX(Chapters!$G$4:$G$203,MATCH(A982,Chapters!$A$4:$A$203,0))+N(I982),K981+N(I982)))</f>
        <v/>
      </c>
      <c r="L982" s="24" t="n">
        <f aca="false">IF(OR(K982="",K982=0),0,J982/K982)</f>
        <v>0</v>
      </c>
      <c r="M982" s="27"/>
    </row>
    <row r="983" customFormat="false" ht="15" hidden="false" customHeight="true" outlineLevel="0" collapsed="false">
      <c r="A983" s="20"/>
      <c r="B983" s="21"/>
      <c r="C983" s="20"/>
      <c r="D983" s="22"/>
      <c r="E983" s="22"/>
      <c r="F983" s="22"/>
      <c r="G983" s="24" t="str">
        <f aca="false">IF(C983="","",E983-F983)</f>
        <v/>
      </c>
      <c r="H983" s="24" t="str">
        <f aca="false">IF(C983="BUY",-E983,IF(C983="TRIM",G983,""))</f>
        <v/>
      </c>
      <c r="I983" s="25" t="str">
        <f aca="false">IF(C983="BUY",IF(OR(D983="",G983=""),"",G983/D983),IF(C983="TRIM",IF(OR(D983="",E983=""),"",-E983/D983),""))</f>
        <v/>
      </c>
      <c r="J983" s="24" t="str">
        <f aca="false">IF(A983="","",IF(COUNTIF($A$4:A983,A983)=1,INDEX(Chapters!$K$4:$K$203,MATCH(A983,Chapters!$A$4:$A$203,0))+IF(C983="BUY",N(E983),IF(C983="TRIM",-MIN(INDEX(Chapters!$K$4:$K$203,MATCH(A983,Chapters!$A$4:$A$203,0)),ABS(N(I983))*INDEX(Chapters!$H$4:$H$203,MATCH(A983,Chapters!$A$4:$A$203,0))),0)),J982+IF(C983="BUY",N(E983),IF(C983="TRIM",-MIN(J982,ABS(N(I983))*L982),0))))</f>
        <v/>
      </c>
      <c r="K983" s="25" t="str">
        <f aca="false">IF(A983="","",IF(COUNTIF($A$4:A983,A983)=1,INDEX(Chapters!$G$4:$G$203,MATCH(A983,Chapters!$A$4:$A$203,0))+N(I983),K982+N(I983)))</f>
        <v/>
      </c>
      <c r="L983" s="24" t="n">
        <f aca="false">IF(OR(K983="",K983=0),0,J983/K983)</f>
        <v>0</v>
      </c>
      <c r="M983" s="27"/>
    </row>
    <row r="984" customFormat="false" ht="15" hidden="false" customHeight="true" outlineLevel="0" collapsed="false">
      <c r="A984" s="20"/>
      <c r="B984" s="21"/>
      <c r="C984" s="20"/>
      <c r="D984" s="22"/>
      <c r="E984" s="22"/>
      <c r="F984" s="22"/>
      <c r="G984" s="24" t="str">
        <f aca="false">IF(C984="","",E984-F984)</f>
        <v/>
      </c>
      <c r="H984" s="24" t="str">
        <f aca="false">IF(C984="BUY",-E984,IF(C984="TRIM",G984,""))</f>
        <v/>
      </c>
      <c r="I984" s="25" t="str">
        <f aca="false">IF(C984="BUY",IF(OR(D984="",G984=""),"",G984/D984),IF(C984="TRIM",IF(OR(D984="",E984=""),"",-E984/D984),""))</f>
        <v/>
      </c>
      <c r="J984" s="24" t="str">
        <f aca="false">IF(A984="","",IF(COUNTIF($A$4:A984,A984)=1,INDEX(Chapters!$K$4:$K$203,MATCH(A984,Chapters!$A$4:$A$203,0))+IF(C984="BUY",N(E984),IF(C984="TRIM",-MIN(INDEX(Chapters!$K$4:$K$203,MATCH(A984,Chapters!$A$4:$A$203,0)),ABS(N(I984))*INDEX(Chapters!$H$4:$H$203,MATCH(A984,Chapters!$A$4:$A$203,0))),0)),J983+IF(C984="BUY",N(E984),IF(C984="TRIM",-MIN(J983,ABS(N(I984))*L983),0))))</f>
        <v/>
      </c>
      <c r="K984" s="25" t="str">
        <f aca="false">IF(A984="","",IF(COUNTIF($A$4:A984,A984)=1,INDEX(Chapters!$G$4:$G$203,MATCH(A984,Chapters!$A$4:$A$203,0))+N(I984),K983+N(I984)))</f>
        <v/>
      </c>
      <c r="L984" s="24" t="n">
        <f aca="false">IF(OR(K984="",K984=0),0,J984/K984)</f>
        <v>0</v>
      </c>
      <c r="M984" s="27"/>
    </row>
    <row r="985" customFormat="false" ht="15" hidden="false" customHeight="true" outlineLevel="0" collapsed="false">
      <c r="A985" s="20"/>
      <c r="B985" s="21"/>
      <c r="C985" s="20"/>
      <c r="D985" s="22"/>
      <c r="E985" s="22"/>
      <c r="F985" s="22"/>
      <c r="G985" s="24" t="str">
        <f aca="false">IF(C985="","",E985-F985)</f>
        <v/>
      </c>
      <c r="H985" s="24" t="str">
        <f aca="false">IF(C985="BUY",-E985,IF(C985="TRIM",G985,""))</f>
        <v/>
      </c>
      <c r="I985" s="25" t="str">
        <f aca="false">IF(C985="BUY",IF(OR(D985="",G985=""),"",G985/D985),IF(C985="TRIM",IF(OR(D985="",E985=""),"",-E985/D985),""))</f>
        <v/>
      </c>
      <c r="J985" s="24" t="str">
        <f aca="false">IF(A985="","",IF(COUNTIF($A$4:A985,A985)=1,INDEX(Chapters!$K$4:$K$203,MATCH(A985,Chapters!$A$4:$A$203,0))+IF(C985="BUY",N(E985),IF(C985="TRIM",-MIN(INDEX(Chapters!$K$4:$K$203,MATCH(A985,Chapters!$A$4:$A$203,0)),ABS(N(I985))*INDEX(Chapters!$H$4:$H$203,MATCH(A985,Chapters!$A$4:$A$203,0))),0)),J984+IF(C985="BUY",N(E985),IF(C985="TRIM",-MIN(J984,ABS(N(I985))*L984),0))))</f>
        <v/>
      </c>
      <c r="K985" s="25" t="str">
        <f aca="false">IF(A985="","",IF(COUNTIF($A$4:A985,A985)=1,INDEX(Chapters!$G$4:$G$203,MATCH(A985,Chapters!$A$4:$A$203,0))+N(I985),K984+N(I985)))</f>
        <v/>
      </c>
      <c r="L985" s="24" t="n">
        <f aca="false">IF(OR(K985="",K985=0),0,J985/K985)</f>
        <v>0</v>
      </c>
      <c r="M985" s="27"/>
    </row>
    <row r="986" customFormat="false" ht="15" hidden="false" customHeight="true" outlineLevel="0" collapsed="false">
      <c r="A986" s="20"/>
      <c r="B986" s="21"/>
      <c r="C986" s="20"/>
      <c r="D986" s="22"/>
      <c r="E986" s="22"/>
      <c r="F986" s="22"/>
      <c r="G986" s="24" t="str">
        <f aca="false">IF(C986="","",E986-F986)</f>
        <v/>
      </c>
      <c r="H986" s="24" t="str">
        <f aca="false">IF(C986="BUY",-E986,IF(C986="TRIM",G986,""))</f>
        <v/>
      </c>
      <c r="I986" s="25" t="str">
        <f aca="false">IF(C986="BUY",IF(OR(D986="",G986=""),"",G986/D986),IF(C986="TRIM",IF(OR(D986="",E986=""),"",-E986/D986),""))</f>
        <v/>
      </c>
      <c r="J986" s="24" t="str">
        <f aca="false">IF(A986="","",IF(COUNTIF($A$4:A986,A986)=1,INDEX(Chapters!$K$4:$K$203,MATCH(A986,Chapters!$A$4:$A$203,0))+IF(C986="BUY",N(E986),IF(C986="TRIM",-MIN(INDEX(Chapters!$K$4:$K$203,MATCH(A986,Chapters!$A$4:$A$203,0)),ABS(N(I986))*INDEX(Chapters!$H$4:$H$203,MATCH(A986,Chapters!$A$4:$A$203,0))),0)),J985+IF(C986="BUY",N(E986),IF(C986="TRIM",-MIN(J985,ABS(N(I986))*L985),0))))</f>
        <v/>
      </c>
      <c r="K986" s="25" t="str">
        <f aca="false">IF(A986="","",IF(COUNTIF($A$4:A986,A986)=1,INDEX(Chapters!$G$4:$G$203,MATCH(A986,Chapters!$A$4:$A$203,0))+N(I986),K985+N(I986)))</f>
        <v/>
      </c>
      <c r="L986" s="24" t="n">
        <f aca="false">IF(OR(K986="",K986=0),0,J986/K986)</f>
        <v>0</v>
      </c>
      <c r="M986" s="27"/>
    </row>
    <row r="987" customFormat="false" ht="15" hidden="false" customHeight="true" outlineLevel="0" collapsed="false">
      <c r="A987" s="20"/>
      <c r="B987" s="21"/>
      <c r="C987" s="20"/>
      <c r="D987" s="22"/>
      <c r="E987" s="22"/>
      <c r="F987" s="22"/>
      <c r="G987" s="24" t="str">
        <f aca="false">IF(C987="","",E987-F987)</f>
        <v/>
      </c>
      <c r="H987" s="24" t="str">
        <f aca="false">IF(C987="BUY",-E987,IF(C987="TRIM",G987,""))</f>
        <v/>
      </c>
      <c r="I987" s="25" t="str">
        <f aca="false">IF(C987="BUY",IF(OR(D987="",G987=""),"",G987/D987),IF(C987="TRIM",IF(OR(D987="",E987=""),"",-E987/D987),""))</f>
        <v/>
      </c>
      <c r="J987" s="24" t="str">
        <f aca="false">IF(A987="","",IF(COUNTIF($A$4:A987,A987)=1,INDEX(Chapters!$K$4:$K$203,MATCH(A987,Chapters!$A$4:$A$203,0))+IF(C987="BUY",N(E987),IF(C987="TRIM",-MIN(INDEX(Chapters!$K$4:$K$203,MATCH(A987,Chapters!$A$4:$A$203,0)),ABS(N(I987))*INDEX(Chapters!$H$4:$H$203,MATCH(A987,Chapters!$A$4:$A$203,0))),0)),J986+IF(C987="BUY",N(E987),IF(C987="TRIM",-MIN(J986,ABS(N(I987))*L986),0))))</f>
        <v/>
      </c>
      <c r="K987" s="25" t="str">
        <f aca="false">IF(A987="","",IF(COUNTIF($A$4:A987,A987)=1,INDEX(Chapters!$G$4:$G$203,MATCH(A987,Chapters!$A$4:$A$203,0))+N(I987),K986+N(I987)))</f>
        <v/>
      </c>
      <c r="L987" s="24" t="n">
        <f aca="false">IF(OR(K987="",K987=0),0,J987/K987)</f>
        <v>0</v>
      </c>
      <c r="M987" s="27"/>
    </row>
    <row r="988" customFormat="false" ht="15" hidden="false" customHeight="true" outlineLevel="0" collapsed="false">
      <c r="A988" s="20"/>
      <c r="B988" s="21"/>
      <c r="C988" s="20"/>
      <c r="D988" s="22"/>
      <c r="E988" s="22"/>
      <c r="F988" s="22"/>
      <c r="G988" s="24" t="str">
        <f aca="false">IF(C988="","",E988-F988)</f>
        <v/>
      </c>
      <c r="H988" s="24" t="str">
        <f aca="false">IF(C988="BUY",-E988,IF(C988="TRIM",G988,""))</f>
        <v/>
      </c>
      <c r="I988" s="25" t="str">
        <f aca="false">IF(C988="BUY",IF(OR(D988="",G988=""),"",G988/D988),IF(C988="TRIM",IF(OR(D988="",E988=""),"",-E988/D988),""))</f>
        <v/>
      </c>
      <c r="J988" s="24" t="str">
        <f aca="false">IF(A988="","",IF(COUNTIF($A$4:A988,A988)=1,INDEX(Chapters!$K$4:$K$203,MATCH(A988,Chapters!$A$4:$A$203,0))+IF(C988="BUY",N(E988),IF(C988="TRIM",-MIN(INDEX(Chapters!$K$4:$K$203,MATCH(A988,Chapters!$A$4:$A$203,0)),ABS(N(I988))*INDEX(Chapters!$H$4:$H$203,MATCH(A988,Chapters!$A$4:$A$203,0))),0)),J987+IF(C988="BUY",N(E988),IF(C988="TRIM",-MIN(J987,ABS(N(I988))*L987),0))))</f>
        <v/>
      </c>
      <c r="K988" s="25" t="str">
        <f aca="false">IF(A988="","",IF(COUNTIF($A$4:A988,A988)=1,INDEX(Chapters!$G$4:$G$203,MATCH(A988,Chapters!$A$4:$A$203,0))+N(I988),K987+N(I988)))</f>
        <v/>
      </c>
      <c r="L988" s="24" t="n">
        <f aca="false">IF(OR(K988="",K988=0),0,J988/K988)</f>
        <v>0</v>
      </c>
      <c r="M988" s="27"/>
    </row>
    <row r="989" customFormat="false" ht="15" hidden="false" customHeight="true" outlineLevel="0" collapsed="false">
      <c r="A989" s="20"/>
      <c r="B989" s="21"/>
      <c r="C989" s="20"/>
      <c r="D989" s="22"/>
      <c r="E989" s="22"/>
      <c r="F989" s="22"/>
      <c r="G989" s="24" t="str">
        <f aca="false">IF(C989="","",E989-F989)</f>
        <v/>
      </c>
      <c r="H989" s="24" t="str">
        <f aca="false">IF(C989="BUY",-E989,IF(C989="TRIM",G989,""))</f>
        <v/>
      </c>
      <c r="I989" s="25" t="str">
        <f aca="false">IF(C989="BUY",IF(OR(D989="",G989=""),"",G989/D989),IF(C989="TRIM",IF(OR(D989="",E989=""),"",-E989/D989),""))</f>
        <v/>
      </c>
      <c r="J989" s="24" t="str">
        <f aca="false">IF(A989="","",IF(COUNTIF($A$4:A989,A989)=1,INDEX(Chapters!$K$4:$K$203,MATCH(A989,Chapters!$A$4:$A$203,0))+IF(C989="BUY",N(E989),IF(C989="TRIM",-MIN(INDEX(Chapters!$K$4:$K$203,MATCH(A989,Chapters!$A$4:$A$203,0)),ABS(N(I989))*INDEX(Chapters!$H$4:$H$203,MATCH(A989,Chapters!$A$4:$A$203,0))),0)),J988+IF(C989="BUY",N(E989),IF(C989="TRIM",-MIN(J988,ABS(N(I989))*L988),0))))</f>
        <v/>
      </c>
      <c r="K989" s="25" t="str">
        <f aca="false">IF(A989="","",IF(COUNTIF($A$4:A989,A989)=1,INDEX(Chapters!$G$4:$G$203,MATCH(A989,Chapters!$A$4:$A$203,0))+N(I989),K988+N(I989)))</f>
        <v/>
      </c>
      <c r="L989" s="24" t="n">
        <f aca="false">IF(OR(K989="",K989=0),0,J989/K989)</f>
        <v>0</v>
      </c>
      <c r="M989" s="27"/>
    </row>
    <row r="990" customFormat="false" ht="15" hidden="false" customHeight="true" outlineLevel="0" collapsed="false">
      <c r="A990" s="20"/>
      <c r="B990" s="21"/>
      <c r="C990" s="20"/>
      <c r="D990" s="22"/>
      <c r="E990" s="22"/>
      <c r="F990" s="22"/>
      <c r="G990" s="24" t="str">
        <f aca="false">IF(C990="","",E990-F990)</f>
        <v/>
      </c>
      <c r="H990" s="24" t="str">
        <f aca="false">IF(C990="BUY",-E990,IF(C990="TRIM",G990,""))</f>
        <v/>
      </c>
      <c r="I990" s="25" t="str">
        <f aca="false">IF(C990="BUY",IF(OR(D990="",G990=""),"",G990/D990),IF(C990="TRIM",IF(OR(D990="",E990=""),"",-E990/D990),""))</f>
        <v/>
      </c>
      <c r="J990" s="24" t="str">
        <f aca="false">IF(A990="","",IF(COUNTIF($A$4:A990,A990)=1,INDEX(Chapters!$K$4:$K$203,MATCH(A990,Chapters!$A$4:$A$203,0))+IF(C990="BUY",N(E990),IF(C990="TRIM",-MIN(INDEX(Chapters!$K$4:$K$203,MATCH(A990,Chapters!$A$4:$A$203,0)),ABS(N(I990))*INDEX(Chapters!$H$4:$H$203,MATCH(A990,Chapters!$A$4:$A$203,0))),0)),J989+IF(C990="BUY",N(E990),IF(C990="TRIM",-MIN(J989,ABS(N(I990))*L989),0))))</f>
        <v/>
      </c>
      <c r="K990" s="25" t="str">
        <f aca="false">IF(A990="","",IF(COUNTIF($A$4:A990,A990)=1,INDEX(Chapters!$G$4:$G$203,MATCH(A990,Chapters!$A$4:$A$203,0))+N(I990),K989+N(I990)))</f>
        <v/>
      </c>
      <c r="L990" s="24" t="n">
        <f aca="false">IF(OR(K990="",K990=0),0,J990/K990)</f>
        <v>0</v>
      </c>
      <c r="M990" s="27"/>
    </row>
    <row r="991" customFormat="false" ht="15" hidden="false" customHeight="true" outlineLevel="0" collapsed="false">
      <c r="A991" s="20"/>
      <c r="B991" s="21"/>
      <c r="C991" s="20"/>
      <c r="D991" s="22"/>
      <c r="E991" s="22"/>
      <c r="F991" s="22"/>
      <c r="G991" s="24" t="str">
        <f aca="false">IF(C991="","",E991-F991)</f>
        <v/>
      </c>
      <c r="H991" s="24" t="str">
        <f aca="false">IF(C991="BUY",-E991,IF(C991="TRIM",G991,""))</f>
        <v/>
      </c>
      <c r="I991" s="25" t="str">
        <f aca="false">IF(C991="BUY",IF(OR(D991="",G991=""),"",G991/D991),IF(C991="TRIM",IF(OR(D991="",E991=""),"",-E991/D991),""))</f>
        <v/>
      </c>
      <c r="J991" s="24" t="str">
        <f aca="false">IF(A991="","",IF(COUNTIF($A$4:A991,A991)=1,INDEX(Chapters!$K$4:$K$203,MATCH(A991,Chapters!$A$4:$A$203,0))+IF(C991="BUY",N(E991),IF(C991="TRIM",-MIN(INDEX(Chapters!$K$4:$K$203,MATCH(A991,Chapters!$A$4:$A$203,0)),ABS(N(I991))*INDEX(Chapters!$H$4:$H$203,MATCH(A991,Chapters!$A$4:$A$203,0))),0)),J990+IF(C991="BUY",N(E991),IF(C991="TRIM",-MIN(J990,ABS(N(I991))*L990),0))))</f>
        <v/>
      </c>
      <c r="K991" s="25" t="str">
        <f aca="false">IF(A991="","",IF(COUNTIF($A$4:A991,A991)=1,INDEX(Chapters!$G$4:$G$203,MATCH(A991,Chapters!$A$4:$A$203,0))+N(I991),K990+N(I991)))</f>
        <v/>
      </c>
      <c r="L991" s="24" t="n">
        <f aca="false">IF(OR(K991="",K991=0),0,J991/K991)</f>
        <v>0</v>
      </c>
      <c r="M991" s="27"/>
    </row>
    <row r="992" customFormat="false" ht="15" hidden="false" customHeight="true" outlineLevel="0" collapsed="false">
      <c r="A992" s="20"/>
      <c r="B992" s="21"/>
      <c r="C992" s="20"/>
      <c r="D992" s="22"/>
      <c r="E992" s="22"/>
      <c r="F992" s="22"/>
      <c r="G992" s="24" t="str">
        <f aca="false">IF(C992="","",E992-F992)</f>
        <v/>
      </c>
      <c r="H992" s="24" t="str">
        <f aca="false">IF(C992="BUY",-E992,IF(C992="TRIM",G992,""))</f>
        <v/>
      </c>
      <c r="I992" s="25" t="str">
        <f aca="false">IF(C992="BUY",IF(OR(D992="",G992=""),"",G992/D992),IF(C992="TRIM",IF(OR(D992="",E992=""),"",-E992/D992),""))</f>
        <v/>
      </c>
      <c r="J992" s="24" t="str">
        <f aca="false">IF(A992="","",IF(COUNTIF($A$4:A992,A992)=1,INDEX(Chapters!$K$4:$K$203,MATCH(A992,Chapters!$A$4:$A$203,0))+IF(C992="BUY",N(E992),IF(C992="TRIM",-MIN(INDEX(Chapters!$K$4:$K$203,MATCH(A992,Chapters!$A$4:$A$203,0)),ABS(N(I992))*INDEX(Chapters!$H$4:$H$203,MATCH(A992,Chapters!$A$4:$A$203,0))),0)),J991+IF(C992="BUY",N(E992),IF(C992="TRIM",-MIN(J991,ABS(N(I992))*L991),0))))</f>
        <v/>
      </c>
      <c r="K992" s="25" t="str">
        <f aca="false">IF(A992="","",IF(COUNTIF($A$4:A992,A992)=1,INDEX(Chapters!$G$4:$G$203,MATCH(A992,Chapters!$A$4:$A$203,0))+N(I992),K991+N(I992)))</f>
        <v/>
      </c>
      <c r="L992" s="24" t="n">
        <f aca="false">IF(OR(K992="",K992=0),0,J992/K992)</f>
        <v>0</v>
      </c>
      <c r="M992" s="27"/>
    </row>
    <row r="993" customFormat="false" ht="15" hidden="false" customHeight="true" outlineLevel="0" collapsed="false">
      <c r="A993" s="20"/>
      <c r="B993" s="21"/>
      <c r="C993" s="20"/>
      <c r="D993" s="22"/>
      <c r="E993" s="22"/>
      <c r="F993" s="22"/>
      <c r="G993" s="24" t="str">
        <f aca="false">IF(C993="","",E993-F993)</f>
        <v/>
      </c>
      <c r="H993" s="24" t="str">
        <f aca="false">IF(C993="BUY",-E993,IF(C993="TRIM",G993,""))</f>
        <v/>
      </c>
      <c r="I993" s="25" t="str">
        <f aca="false">IF(C993="BUY",IF(OR(D993="",G993=""),"",G993/D993),IF(C993="TRIM",IF(OR(D993="",E993=""),"",-E993/D993),""))</f>
        <v/>
      </c>
      <c r="J993" s="24" t="str">
        <f aca="false">IF(A993="","",IF(COUNTIF($A$4:A993,A993)=1,INDEX(Chapters!$K$4:$K$203,MATCH(A993,Chapters!$A$4:$A$203,0))+IF(C993="BUY",N(E993),IF(C993="TRIM",-MIN(INDEX(Chapters!$K$4:$K$203,MATCH(A993,Chapters!$A$4:$A$203,0)),ABS(N(I993))*INDEX(Chapters!$H$4:$H$203,MATCH(A993,Chapters!$A$4:$A$203,0))),0)),J992+IF(C993="BUY",N(E993),IF(C993="TRIM",-MIN(J992,ABS(N(I993))*L992),0))))</f>
        <v/>
      </c>
      <c r="K993" s="25" t="str">
        <f aca="false">IF(A993="","",IF(COUNTIF($A$4:A993,A993)=1,INDEX(Chapters!$G$4:$G$203,MATCH(A993,Chapters!$A$4:$A$203,0))+N(I993),K992+N(I993)))</f>
        <v/>
      </c>
      <c r="L993" s="24" t="n">
        <f aca="false">IF(OR(K993="",K993=0),0,J993/K993)</f>
        <v>0</v>
      </c>
      <c r="M993" s="27"/>
    </row>
    <row r="994" customFormat="false" ht="15" hidden="false" customHeight="true" outlineLevel="0" collapsed="false">
      <c r="A994" s="20"/>
      <c r="B994" s="21"/>
      <c r="C994" s="20"/>
      <c r="D994" s="22"/>
      <c r="E994" s="22"/>
      <c r="F994" s="22"/>
      <c r="G994" s="24" t="str">
        <f aca="false">IF(C994="","",E994-F994)</f>
        <v/>
      </c>
      <c r="H994" s="24" t="str">
        <f aca="false">IF(C994="BUY",-E994,IF(C994="TRIM",G994,""))</f>
        <v/>
      </c>
      <c r="I994" s="25" t="str">
        <f aca="false">IF(C994="BUY",IF(OR(D994="",G994=""),"",G994/D994),IF(C994="TRIM",IF(OR(D994="",E994=""),"",-E994/D994),""))</f>
        <v/>
      </c>
      <c r="J994" s="24" t="str">
        <f aca="false">IF(A994="","",IF(COUNTIF($A$4:A994,A994)=1,INDEX(Chapters!$K$4:$K$203,MATCH(A994,Chapters!$A$4:$A$203,0))+IF(C994="BUY",N(E994),IF(C994="TRIM",-MIN(INDEX(Chapters!$K$4:$K$203,MATCH(A994,Chapters!$A$4:$A$203,0)),ABS(N(I994))*INDEX(Chapters!$H$4:$H$203,MATCH(A994,Chapters!$A$4:$A$203,0))),0)),J993+IF(C994="BUY",N(E994),IF(C994="TRIM",-MIN(J993,ABS(N(I994))*L993),0))))</f>
        <v/>
      </c>
      <c r="K994" s="25" t="str">
        <f aca="false">IF(A994="","",IF(COUNTIF($A$4:A994,A994)=1,INDEX(Chapters!$G$4:$G$203,MATCH(A994,Chapters!$A$4:$A$203,0))+N(I994),K993+N(I994)))</f>
        <v/>
      </c>
      <c r="L994" s="24" t="n">
        <f aca="false">IF(OR(K994="",K994=0),0,J994/K994)</f>
        <v>0</v>
      </c>
      <c r="M994" s="27"/>
    </row>
    <row r="995" customFormat="false" ht="15" hidden="false" customHeight="true" outlineLevel="0" collapsed="false">
      <c r="A995" s="20"/>
      <c r="B995" s="21"/>
      <c r="C995" s="20"/>
      <c r="D995" s="22"/>
      <c r="E995" s="22"/>
      <c r="F995" s="22"/>
      <c r="G995" s="24" t="str">
        <f aca="false">IF(C995="","",E995-F995)</f>
        <v/>
      </c>
      <c r="H995" s="24" t="str">
        <f aca="false">IF(C995="BUY",-E995,IF(C995="TRIM",G995,""))</f>
        <v/>
      </c>
      <c r="I995" s="25" t="str">
        <f aca="false">IF(C995="BUY",IF(OR(D995="",G995=""),"",G995/D995),IF(C995="TRIM",IF(OR(D995="",E995=""),"",-E995/D995),""))</f>
        <v/>
      </c>
      <c r="J995" s="24" t="str">
        <f aca="false">IF(A995="","",IF(COUNTIF($A$4:A995,A995)=1,INDEX(Chapters!$K$4:$K$203,MATCH(A995,Chapters!$A$4:$A$203,0))+IF(C995="BUY",N(E995),IF(C995="TRIM",-MIN(INDEX(Chapters!$K$4:$K$203,MATCH(A995,Chapters!$A$4:$A$203,0)),ABS(N(I995))*INDEX(Chapters!$H$4:$H$203,MATCH(A995,Chapters!$A$4:$A$203,0))),0)),J994+IF(C995="BUY",N(E995),IF(C995="TRIM",-MIN(J994,ABS(N(I995))*L994),0))))</f>
        <v/>
      </c>
      <c r="K995" s="25" t="str">
        <f aca="false">IF(A995="","",IF(COUNTIF($A$4:A995,A995)=1,INDEX(Chapters!$G$4:$G$203,MATCH(A995,Chapters!$A$4:$A$203,0))+N(I995),K994+N(I995)))</f>
        <v/>
      </c>
      <c r="L995" s="24" t="n">
        <f aca="false">IF(OR(K995="",K995=0),0,J995/K995)</f>
        <v>0</v>
      </c>
      <c r="M995" s="27"/>
    </row>
    <row r="996" customFormat="false" ht="15" hidden="false" customHeight="true" outlineLevel="0" collapsed="false">
      <c r="A996" s="20"/>
      <c r="B996" s="21"/>
      <c r="C996" s="20"/>
      <c r="D996" s="22"/>
      <c r="E996" s="22"/>
      <c r="F996" s="22"/>
      <c r="G996" s="24" t="str">
        <f aca="false">IF(C996="","",E996-F996)</f>
        <v/>
      </c>
      <c r="H996" s="24" t="str">
        <f aca="false">IF(C996="BUY",-E996,IF(C996="TRIM",G996,""))</f>
        <v/>
      </c>
      <c r="I996" s="25" t="str">
        <f aca="false">IF(C996="BUY",IF(OR(D996="",G996=""),"",G996/D996),IF(C996="TRIM",IF(OR(D996="",E996=""),"",-E996/D996),""))</f>
        <v/>
      </c>
      <c r="J996" s="24" t="str">
        <f aca="false">IF(A996="","",IF(COUNTIF($A$4:A996,A996)=1,INDEX(Chapters!$K$4:$K$203,MATCH(A996,Chapters!$A$4:$A$203,0))+IF(C996="BUY",N(E996),IF(C996="TRIM",-MIN(INDEX(Chapters!$K$4:$K$203,MATCH(A996,Chapters!$A$4:$A$203,0)),ABS(N(I996))*INDEX(Chapters!$H$4:$H$203,MATCH(A996,Chapters!$A$4:$A$203,0))),0)),J995+IF(C996="BUY",N(E996),IF(C996="TRIM",-MIN(J995,ABS(N(I996))*L995),0))))</f>
        <v/>
      </c>
      <c r="K996" s="25" t="str">
        <f aca="false">IF(A996="","",IF(COUNTIF($A$4:A996,A996)=1,INDEX(Chapters!$G$4:$G$203,MATCH(A996,Chapters!$A$4:$A$203,0))+N(I996),K995+N(I996)))</f>
        <v/>
      </c>
      <c r="L996" s="24" t="n">
        <f aca="false">IF(OR(K996="",K996=0),0,J996/K996)</f>
        <v>0</v>
      </c>
      <c r="M996" s="27"/>
    </row>
    <row r="997" customFormat="false" ht="15" hidden="false" customHeight="true" outlineLevel="0" collapsed="false">
      <c r="A997" s="20"/>
      <c r="B997" s="21"/>
      <c r="C997" s="20"/>
      <c r="D997" s="22"/>
      <c r="E997" s="22"/>
      <c r="F997" s="22"/>
      <c r="G997" s="24" t="str">
        <f aca="false">IF(C997="","",E997-F997)</f>
        <v/>
      </c>
      <c r="H997" s="24" t="str">
        <f aca="false">IF(C997="BUY",-E997,IF(C997="TRIM",G997,""))</f>
        <v/>
      </c>
      <c r="I997" s="25" t="str">
        <f aca="false">IF(C997="BUY",IF(OR(D997="",G997=""),"",G997/D997),IF(C997="TRIM",IF(OR(D997="",E997=""),"",-E997/D997),""))</f>
        <v/>
      </c>
      <c r="J997" s="24" t="str">
        <f aca="false">IF(A997="","",IF(COUNTIF($A$4:A997,A997)=1,INDEX(Chapters!$K$4:$K$203,MATCH(A997,Chapters!$A$4:$A$203,0))+IF(C997="BUY",N(E997),IF(C997="TRIM",-MIN(INDEX(Chapters!$K$4:$K$203,MATCH(A997,Chapters!$A$4:$A$203,0)),ABS(N(I997))*INDEX(Chapters!$H$4:$H$203,MATCH(A997,Chapters!$A$4:$A$203,0))),0)),J996+IF(C997="BUY",N(E997),IF(C997="TRIM",-MIN(J996,ABS(N(I997))*L996),0))))</f>
        <v/>
      </c>
      <c r="K997" s="25" t="str">
        <f aca="false">IF(A997="","",IF(COUNTIF($A$4:A997,A997)=1,INDEX(Chapters!$G$4:$G$203,MATCH(A997,Chapters!$A$4:$A$203,0))+N(I997),K996+N(I997)))</f>
        <v/>
      </c>
      <c r="L997" s="24" t="n">
        <f aca="false">IF(OR(K997="",K997=0),0,J997/K997)</f>
        <v>0</v>
      </c>
      <c r="M997" s="27"/>
    </row>
    <row r="998" customFormat="false" ht="15" hidden="false" customHeight="true" outlineLevel="0" collapsed="false">
      <c r="A998" s="20"/>
      <c r="B998" s="21"/>
      <c r="C998" s="20"/>
      <c r="D998" s="22"/>
      <c r="E998" s="22"/>
      <c r="F998" s="22"/>
      <c r="G998" s="24" t="str">
        <f aca="false">IF(C998="","",E998-F998)</f>
        <v/>
      </c>
      <c r="H998" s="24" t="str">
        <f aca="false">IF(C998="BUY",-E998,IF(C998="TRIM",G998,""))</f>
        <v/>
      </c>
      <c r="I998" s="25" t="str">
        <f aca="false">IF(C998="BUY",IF(OR(D998="",G998=""),"",G998/D998),IF(C998="TRIM",IF(OR(D998="",E998=""),"",-E998/D998),""))</f>
        <v/>
      </c>
      <c r="J998" s="24" t="str">
        <f aca="false">IF(A998="","",IF(COUNTIF($A$4:A998,A998)=1,INDEX(Chapters!$K$4:$K$203,MATCH(A998,Chapters!$A$4:$A$203,0))+IF(C998="BUY",N(E998),IF(C998="TRIM",-MIN(INDEX(Chapters!$K$4:$K$203,MATCH(A998,Chapters!$A$4:$A$203,0)),ABS(N(I998))*INDEX(Chapters!$H$4:$H$203,MATCH(A998,Chapters!$A$4:$A$203,0))),0)),J997+IF(C998="BUY",N(E998),IF(C998="TRIM",-MIN(J997,ABS(N(I998))*L997),0))))</f>
        <v/>
      </c>
      <c r="K998" s="25" t="str">
        <f aca="false">IF(A998="","",IF(COUNTIF($A$4:A998,A998)=1,INDEX(Chapters!$G$4:$G$203,MATCH(A998,Chapters!$A$4:$A$203,0))+N(I998),K997+N(I998)))</f>
        <v/>
      </c>
      <c r="L998" s="24" t="n">
        <f aca="false">IF(OR(K998="",K998=0),0,J998/K998)</f>
        <v>0</v>
      </c>
      <c r="M998" s="27"/>
    </row>
    <row r="999" customFormat="false" ht="15" hidden="false" customHeight="true" outlineLevel="0" collapsed="false">
      <c r="A999" s="20"/>
      <c r="B999" s="21"/>
      <c r="C999" s="20"/>
      <c r="D999" s="22"/>
      <c r="E999" s="22"/>
      <c r="F999" s="22"/>
      <c r="G999" s="24" t="str">
        <f aca="false">IF(C999="","",E999-F999)</f>
        <v/>
      </c>
      <c r="H999" s="24" t="str">
        <f aca="false">IF(C999="BUY",-E999,IF(C999="TRIM",G999,""))</f>
        <v/>
      </c>
      <c r="I999" s="25" t="str">
        <f aca="false">IF(C999="BUY",IF(OR(D999="",G999=""),"",G999/D999),IF(C999="TRIM",IF(OR(D999="",E999=""),"",-E999/D999),""))</f>
        <v/>
      </c>
      <c r="J999" s="24" t="str">
        <f aca="false">IF(A999="","",IF(COUNTIF($A$4:A999,A999)=1,INDEX(Chapters!$K$4:$K$203,MATCH(A999,Chapters!$A$4:$A$203,0))+IF(C999="BUY",N(E999),IF(C999="TRIM",-MIN(INDEX(Chapters!$K$4:$K$203,MATCH(A999,Chapters!$A$4:$A$203,0)),ABS(N(I999))*INDEX(Chapters!$H$4:$H$203,MATCH(A999,Chapters!$A$4:$A$203,0))),0)),J998+IF(C999="BUY",N(E999),IF(C999="TRIM",-MIN(J998,ABS(N(I999))*L998),0))))</f>
        <v/>
      </c>
      <c r="K999" s="25" t="str">
        <f aca="false">IF(A999="","",IF(COUNTIF($A$4:A999,A999)=1,INDEX(Chapters!$G$4:$G$203,MATCH(A999,Chapters!$A$4:$A$203,0))+N(I999),K998+N(I999)))</f>
        <v/>
      </c>
      <c r="L999" s="24" t="n">
        <f aca="false">IF(OR(K999="",K999=0),0,J999/K999)</f>
        <v>0</v>
      </c>
      <c r="M999" s="27"/>
    </row>
    <row r="1000" customFormat="false" ht="15" hidden="false" customHeight="true" outlineLevel="0" collapsed="false">
      <c r="A1000" s="20"/>
      <c r="B1000" s="21"/>
      <c r="C1000" s="20"/>
      <c r="D1000" s="22"/>
      <c r="E1000" s="22"/>
      <c r="F1000" s="22"/>
      <c r="G1000" s="24" t="str">
        <f aca="false">IF(C1000="","",E1000-F1000)</f>
        <v/>
      </c>
      <c r="H1000" s="24" t="str">
        <f aca="false">IF(C1000="BUY",-E1000,IF(C1000="TRIM",G1000,""))</f>
        <v/>
      </c>
      <c r="I1000" s="25" t="str">
        <f aca="false">IF(C1000="BUY",IF(OR(D1000="",G1000=""),"",G1000/D1000),IF(C1000="TRIM",IF(OR(D1000="",E1000=""),"",-E1000/D1000),""))</f>
        <v/>
      </c>
      <c r="J1000" s="24" t="str">
        <f aca="false">IF(A1000="","",IF(COUNTIF($A$4:A1000,A1000)=1,INDEX(Chapters!$K$4:$K$203,MATCH(A1000,Chapters!$A$4:$A$203,0))+IF(C1000="BUY",N(E1000),IF(C1000="TRIM",-MIN(INDEX(Chapters!$K$4:$K$203,MATCH(A1000,Chapters!$A$4:$A$203,0)),ABS(N(I1000))*INDEX(Chapters!$H$4:$H$203,MATCH(A1000,Chapters!$A$4:$A$203,0))),0)),J999+IF(C1000="BUY",N(E1000),IF(C1000="TRIM",-MIN(J999,ABS(N(I1000))*L999),0))))</f>
        <v/>
      </c>
      <c r="K1000" s="25" t="str">
        <f aca="false">IF(A1000="","",IF(COUNTIF($A$4:A1000,A1000)=1,INDEX(Chapters!$G$4:$G$203,MATCH(A1000,Chapters!$A$4:$A$203,0))+N(I1000),K999+N(I1000)))</f>
        <v/>
      </c>
      <c r="L1000" s="24" t="n">
        <f aca="false">IF(OR(K1000="",K1000=0),0,J1000/K1000)</f>
        <v>0</v>
      </c>
      <c r="M1000" s="27"/>
    </row>
    <row r="1001" customFormat="false" ht="15" hidden="false" customHeight="true" outlineLevel="0" collapsed="false">
      <c r="A1001" s="20"/>
      <c r="B1001" s="21"/>
      <c r="C1001" s="20"/>
      <c r="D1001" s="22"/>
      <c r="E1001" s="22"/>
      <c r="F1001" s="22"/>
      <c r="G1001" s="24" t="str">
        <f aca="false">IF(C1001="","",E1001-F1001)</f>
        <v/>
      </c>
      <c r="H1001" s="24" t="str">
        <f aca="false">IF(C1001="BUY",-E1001,IF(C1001="TRIM",G1001,""))</f>
        <v/>
      </c>
      <c r="I1001" s="25" t="str">
        <f aca="false">IF(C1001="BUY",IF(OR(D1001="",G1001=""),"",G1001/D1001),IF(C1001="TRIM",IF(OR(D1001="",E1001=""),"",-E1001/D1001),""))</f>
        <v/>
      </c>
      <c r="J1001" s="24" t="str">
        <f aca="false">IF(A1001="","",IF(COUNTIF($A$4:A1001,A1001)=1,INDEX(Chapters!$K$4:$K$203,MATCH(A1001,Chapters!$A$4:$A$203,0))+IF(C1001="BUY",N(E1001),IF(C1001="TRIM",-MIN(INDEX(Chapters!$K$4:$K$203,MATCH(A1001,Chapters!$A$4:$A$203,0)),ABS(N(I1001))*INDEX(Chapters!$H$4:$H$203,MATCH(A1001,Chapters!$A$4:$A$203,0))),0)),J1000+IF(C1001="BUY",N(E1001),IF(C1001="TRIM",-MIN(J1000,ABS(N(I1001))*L1000),0))))</f>
        <v/>
      </c>
      <c r="K1001" s="25" t="str">
        <f aca="false">IF(A1001="","",IF(COUNTIF($A$4:A1001,A1001)=1,INDEX(Chapters!$G$4:$G$203,MATCH(A1001,Chapters!$A$4:$A$203,0))+N(I1001),K1000+N(I1001)))</f>
        <v/>
      </c>
      <c r="L1001" s="24" t="n">
        <f aca="false">IF(OR(K1001="",K1001=0),0,J1001/K1001)</f>
        <v>0</v>
      </c>
      <c r="M1001" s="27"/>
    </row>
    <row r="1002" customFormat="false" ht="15" hidden="false" customHeight="true" outlineLevel="0" collapsed="false">
      <c r="A1002" s="20"/>
      <c r="B1002" s="21"/>
      <c r="C1002" s="20"/>
      <c r="D1002" s="22"/>
      <c r="E1002" s="22"/>
      <c r="F1002" s="22"/>
      <c r="G1002" s="24" t="str">
        <f aca="false">IF(C1002="","",E1002-F1002)</f>
        <v/>
      </c>
      <c r="H1002" s="24" t="str">
        <f aca="false">IF(C1002="BUY",-E1002,IF(C1002="TRIM",G1002,""))</f>
        <v/>
      </c>
      <c r="I1002" s="25" t="str">
        <f aca="false">IF(C1002="BUY",IF(OR(D1002="",G1002=""),"",G1002/D1002),IF(C1002="TRIM",IF(OR(D1002="",E1002=""),"",-E1002/D1002),""))</f>
        <v/>
      </c>
      <c r="J1002" s="24" t="str">
        <f aca="false">IF(A1002="","",IF(COUNTIF($A$4:A1002,A1002)=1,INDEX(Chapters!$K$4:$K$203,MATCH(A1002,Chapters!$A$4:$A$203,0))+IF(C1002="BUY",N(E1002),IF(C1002="TRIM",-MIN(INDEX(Chapters!$K$4:$K$203,MATCH(A1002,Chapters!$A$4:$A$203,0)),ABS(N(I1002))*INDEX(Chapters!$H$4:$H$203,MATCH(A1002,Chapters!$A$4:$A$203,0))),0)),J1001+IF(C1002="BUY",N(E1002),IF(C1002="TRIM",-MIN(J1001,ABS(N(I1002))*L1001),0))))</f>
        <v/>
      </c>
      <c r="K1002" s="25" t="str">
        <f aca="false">IF(A1002="","",IF(COUNTIF($A$4:A1002,A1002)=1,INDEX(Chapters!$G$4:$G$203,MATCH(A1002,Chapters!$A$4:$A$203,0))+N(I1002),K1001+N(I1002)))</f>
        <v/>
      </c>
      <c r="L1002" s="24" t="n">
        <f aca="false">IF(OR(K1002="",K1002=0),0,J1002/K1002)</f>
        <v>0</v>
      </c>
      <c r="M1002" s="27"/>
    </row>
    <row r="1003" customFormat="false" ht="15" hidden="false" customHeight="true" outlineLevel="0" collapsed="false">
      <c r="A1003" s="20"/>
      <c r="B1003" s="21"/>
      <c r="C1003" s="20"/>
      <c r="D1003" s="22"/>
      <c r="E1003" s="22"/>
      <c r="F1003" s="22"/>
      <c r="G1003" s="24" t="str">
        <f aca="false">IF(C1003="","",E1003-F1003)</f>
        <v/>
      </c>
      <c r="H1003" s="24" t="str">
        <f aca="false">IF(C1003="BUY",-E1003,IF(C1003="TRIM",G1003,""))</f>
        <v/>
      </c>
      <c r="I1003" s="25" t="str">
        <f aca="false">IF(C1003="BUY",IF(OR(D1003="",G1003=""),"",G1003/D1003),IF(C1003="TRIM",IF(OR(D1003="",E1003=""),"",-E1003/D1003),""))</f>
        <v/>
      </c>
      <c r="J1003" s="24" t="str">
        <f aca="false">IF(A1003="","",IF(COUNTIF($A$4:A1003,A1003)=1,INDEX(Chapters!$K$4:$K$203,MATCH(A1003,Chapters!$A$4:$A$203,0))+IF(C1003="BUY",N(E1003),IF(C1003="TRIM",-MIN(INDEX(Chapters!$K$4:$K$203,MATCH(A1003,Chapters!$A$4:$A$203,0)),ABS(N(I1003))*INDEX(Chapters!$H$4:$H$203,MATCH(A1003,Chapters!$A$4:$A$203,0))),0)),J1002+IF(C1003="BUY",N(E1003),IF(C1003="TRIM",-MIN(J1002,ABS(N(I1003))*L1002),0))))</f>
        <v/>
      </c>
      <c r="K1003" s="25" t="str">
        <f aca="false">IF(A1003="","",IF(COUNTIF($A$4:A1003,A1003)=1,INDEX(Chapters!$G$4:$G$203,MATCH(A1003,Chapters!$A$4:$A$203,0))+N(I1003),K1002+N(I1003)))</f>
        <v/>
      </c>
      <c r="L1003" s="24" t="n">
        <f aca="false">IF(OR(K1003="",K1003=0),0,J1003/K1003)</f>
        <v>0</v>
      </c>
      <c r="M1003" s="27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autoFilter ref="A3:M1003"/>
  <mergeCells count="3">
    <mergeCell ref="B1:J1"/>
    <mergeCell ref="A2:M2"/>
    <mergeCell ref="B2:J2"/>
  </mergeCells>
  <dataValidations count="2">
    <dataValidation allowBlank="true" errorStyle="stop" operator="between" showDropDown="false" showErrorMessage="false" showInputMessage="false" sqref="B4:B1003" type="date">
      <formula1>0</formula1>
      <formula2>0</formula2>
    </dataValidation>
    <dataValidation allowBlank="true" errorStyle="stop" operator="between" showDropDown="false" showErrorMessage="false" showInputMessage="false" sqref="C4:C1003" type="list">
      <formula1>"BUY,TRIM"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8359375" defaultRowHeight="15" customHeight="tru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3" min="3" style="1" width="14"/>
    <col collapsed="false" customWidth="true" hidden="false" outlineLevel="0" max="4" min="4" style="1" width="5"/>
    <col collapsed="false" customWidth="true" hidden="false" outlineLevel="0" max="5" min="5" style="1" width="24"/>
    <col collapsed="false" customWidth="true" hidden="false" outlineLevel="0" max="6" min="6" style="1" width="14"/>
    <col collapsed="false" customWidth="true" hidden="false" outlineLevel="0" max="7" min="7" style="1" width="5"/>
    <col collapsed="false" customWidth="true" hidden="false" outlineLevel="0" max="8" min="8" style="1" width="24"/>
    <col collapsed="false" customWidth="true" hidden="false" outlineLevel="0" max="9" min="9" style="1" width="16"/>
    <col collapsed="false" customWidth="true" hidden="false" outlineLevel="0" max="10" min="10" style="1" width="10"/>
  </cols>
  <sheetData>
    <row r="1" customFormat="false" ht="33.75" hidden="false" customHeight="true" outlineLevel="0" collapsed="false">
      <c r="A1" s="15"/>
      <c r="B1" s="16" t="s">
        <v>58</v>
      </c>
      <c r="C1" s="16"/>
      <c r="D1" s="16"/>
      <c r="E1" s="16"/>
      <c r="F1" s="16"/>
      <c r="G1" s="16"/>
      <c r="H1" s="16"/>
      <c r="I1" s="16"/>
      <c r="J1" s="16"/>
    </row>
    <row r="2" customFormat="false" ht="21.75" hidden="false" customHeight="true" outlineLevel="0" collapsed="false">
      <c r="A2" s="15"/>
      <c r="B2" s="28" t="s">
        <v>59</v>
      </c>
      <c r="C2" s="28"/>
      <c r="D2" s="28"/>
      <c r="E2" s="28"/>
      <c r="F2" s="28"/>
      <c r="G2" s="28"/>
      <c r="H2" s="28"/>
      <c r="I2" s="28"/>
      <c r="J2" s="28"/>
    </row>
    <row r="3" customFormat="false" ht="1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</row>
    <row r="4" customFormat="false" ht="1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</row>
    <row r="5" customFormat="false" ht="19.5" hidden="false" customHeight="true" outlineLevel="0" collapsed="false">
      <c r="A5" s="29" t="s">
        <v>60</v>
      </c>
      <c r="B5" s="29"/>
      <c r="C5" s="29"/>
      <c r="D5" s="29"/>
      <c r="E5" s="29"/>
      <c r="F5" s="29"/>
      <c r="G5" s="29"/>
      <c r="H5" s="29"/>
      <c r="I5" s="29"/>
      <c r="J5" s="29"/>
    </row>
    <row r="6" customFormat="false" ht="27.75" hidden="false" customHeight="true" outlineLevel="0" collapsed="false">
      <c r="A6" s="5"/>
      <c r="B6" s="30" t="s">
        <v>61</v>
      </c>
      <c r="C6" s="31" t="str">
        <f aca="false">IF(MAX(Chapters!$A$4:$A$203)=0,"",INDEX(Chapters!$R$4:$R$203,MATCH(MAX(Chapters!$A$4:$A$203),Chapters!$A$4:$A$203,0)))</f>
        <v/>
      </c>
      <c r="D6" s="5"/>
      <c r="E6" s="30" t="s">
        <v>62</v>
      </c>
      <c r="F6" s="32" t="str">
        <f aca="false">IF(MAX(Chapters!$A$4:$A$203)=0,"",INDEX(Chapters!$Q$4:$Q$203,MATCH(MAX(Chapters!$A$4:$A$203),Chapters!$A$4:$A$203,0)))</f>
        <v/>
      </c>
      <c r="G6" s="5"/>
      <c r="H6" s="30" t="s">
        <v>41</v>
      </c>
      <c r="I6" s="32" t="str">
        <f aca="false">IF(MAX(Chapters!$A$4:$A$203)=0,"",INDEX(Chapters!$T$4:$T$203,MATCH(MAX(Chapters!$A$4:$A$203),Chapters!$A$4:$A$203,0)))</f>
        <v/>
      </c>
      <c r="J6" s="5"/>
    </row>
    <row r="7" customFormat="false" ht="15" hidden="false" customHeight="tru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tru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</row>
    <row r="9" customFormat="false" ht="19.5" hidden="false" customHeight="true" outlineLevel="0" collapsed="false">
      <c r="A9" s="29" t="s">
        <v>63</v>
      </c>
      <c r="B9" s="29"/>
      <c r="C9" s="29"/>
      <c r="D9" s="29"/>
      <c r="E9" s="29"/>
      <c r="F9" s="29"/>
      <c r="G9" s="29"/>
      <c r="H9" s="29"/>
      <c r="I9" s="29"/>
      <c r="J9" s="29"/>
    </row>
    <row r="10" customFormat="false" ht="26.25" hidden="false" customHeight="true" outlineLevel="0" collapsed="false">
      <c r="A10" s="5"/>
      <c r="B10" s="30" t="s">
        <v>64</v>
      </c>
      <c r="C10" s="21"/>
      <c r="D10" s="5"/>
      <c r="E10" s="33" t="s">
        <v>65</v>
      </c>
      <c r="F10" s="5"/>
      <c r="G10" s="5"/>
      <c r="H10" s="5"/>
      <c r="I10" s="5"/>
      <c r="J10" s="5"/>
    </row>
    <row r="11" customFormat="false" ht="26.25" hidden="false" customHeight="true" outlineLevel="0" collapsed="false">
      <c r="A11" s="5"/>
      <c r="B11" s="30" t="s">
        <v>66</v>
      </c>
      <c r="C11" s="34" t="str">
        <f aca="false">C6</f>
        <v/>
      </c>
      <c r="D11" s="5"/>
      <c r="E11" s="33" t="s">
        <v>67</v>
      </c>
      <c r="F11" s="5"/>
      <c r="G11" s="5"/>
      <c r="H11" s="5"/>
      <c r="I11" s="5"/>
      <c r="J11" s="5"/>
    </row>
    <row r="12" customFormat="false" ht="27.75" hidden="false" customHeight="true" outlineLevel="0" collapsed="false">
      <c r="A12" s="5"/>
      <c r="B12" s="30" t="s">
        <v>68</v>
      </c>
      <c r="C12" s="35" t="str">
        <f aca="false">I6</f>
        <v/>
      </c>
      <c r="D12" s="5"/>
      <c r="E12" s="33" t="s">
        <v>69</v>
      </c>
      <c r="F12" s="5"/>
      <c r="G12" s="5"/>
      <c r="H12" s="5"/>
      <c r="I12" s="5"/>
      <c r="J12" s="5"/>
    </row>
    <row r="13" customFormat="false" ht="39" hidden="false" customHeight="true" outlineLevel="0" collapsed="false">
      <c r="A13" s="5"/>
      <c r="B13" s="30" t="s">
        <v>70</v>
      </c>
      <c r="C13" s="35" t="str">
        <f aca="false">F6</f>
        <v/>
      </c>
      <c r="D13" s="5"/>
      <c r="E13" s="33" t="s">
        <v>71</v>
      </c>
      <c r="F13" s="5"/>
      <c r="G13" s="5"/>
      <c r="H13" s="5"/>
      <c r="I13" s="5"/>
      <c r="J13" s="5"/>
    </row>
    <row r="14" customFormat="false" ht="1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customFormat="false" ht="15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customFormat="false" ht="19.5" hidden="false" customHeight="true" outlineLevel="0" collapsed="false">
      <c r="A16" s="29" t="s">
        <v>72</v>
      </c>
      <c r="B16" s="29"/>
      <c r="C16" s="29"/>
      <c r="D16" s="29"/>
      <c r="E16" s="29"/>
      <c r="F16" s="29"/>
      <c r="G16" s="29"/>
      <c r="H16" s="29"/>
      <c r="I16" s="29"/>
      <c r="J16" s="29"/>
    </row>
    <row r="17" customFormat="false" ht="15" hidden="false" customHeight="true" outlineLevel="0" collapsed="false">
      <c r="A17" s="5"/>
      <c r="B17" s="30" t="s">
        <v>73</v>
      </c>
      <c r="C17" s="30" t="n">
        <f aca="false">COUNTIF(Chapters!$V$4:$V$203,"OPEN")</f>
        <v>0</v>
      </c>
      <c r="D17" s="5"/>
      <c r="E17" s="5"/>
      <c r="F17" s="5"/>
      <c r="G17" s="5"/>
      <c r="H17" s="5"/>
      <c r="I17" s="5"/>
      <c r="J17" s="5"/>
    </row>
    <row r="18" customFormat="false" ht="15" hidden="false" customHeight="true" outlineLevel="0" collapsed="false">
      <c r="A18" s="5"/>
      <c r="B18" s="30" t="s">
        <v>74</v>
      </c>
      <c r="C18" s="30" t="n">
        <f aca="false">COUNTIF(Chapters!$V$4:$V$203,"CLOSED")</f>
        <v>0</v>
      </c>
      <c r="D18" s="5"/>
      <c r="E18" s="5"/>
      <c r="F18" s="5"/>
      <c r="G18" s="5"/>
      <c r="H18" s="5"/>
      <c r="I18" s="5"/>
      <c r="J18" s="5"/>
    </row>
    <row r="19" customFormat="false" ht="15" hidden="false" customHeight="true" outlineLevel="0" collapsed="false">
      <c r="A19" s="5"/>
      <c r="B19" s="30" t="s">
        <v>75</v>
      </c>
      <c r="C19" s="36" t="n">
        <f aca="false">SUM(Chapters!$N$4:$N$203)</f>
        <v>0</v>
      </c>
      <c r="D19" s="5"/>
      <c r="E19" s="5"/>
      <c r="F19" s="5"/>
      <c r="G19" s="5"/>
      <c r="H19" s="5"/>
      <c r="I19" s="5"/>
      <c r="J19" s="5"/>
    </row>
    <row r="20" customFormat="false" ht="15" hidden="false" customHeight="true" outlineLevel="0" collapsed="false">
      <c r="A20" s="5"/>
      <c r="B20" s="30" t="s">
        <v>76</v>
      </c>
      <c r="C20" s="36" t="n">
        <f aca="false">SUM(Chapters!$O$4:$O$203)</f>
        <v>0</v>
      </c>
      <c r="D20" s="5"/>
      <c r="E20" s="5"/>
      <c r="F20" s="5"/>
      <c r="G20" s="5"/>
      <c r="H20" s="5"/>
      <c r="I20" s="5"/>
      <c r="J20" s="5"/>
    </row>
    <row r="21" customFormat="false" ht="15" hidden="false" customHeight="true" outlineLevel="0" collapsed="false">
      <c r="A21" s="5"/>
      <c r="B21" s="30" t="s">
        <v>77</v>
      </c>
      <c r="C21" s="36" t="n">
        <f aca="false">SUM(Chapters!$P$4:$P$203)</f>
        <v>0</v>
      </c>
      <c r="D21" s="5"/>
      <c r="E21" s="5"/>
      <c r="F21" s="5"/>
      <c r="G21" s="5"/>
      <c r="H21" s="5"/>
      <c r="I21" s="5"/>
      <c r="J21" s="5"/>
    </row>
  </sheetData>
  <sheetProtection sheet="true" formatCells="false" formatColumns="false" formatRows="false" insertColumns="false" insertRows="false" insertHyperlinks="false" deleteColumns="false" deleteRows="false" sort="false" pivotTables="false" selectUnlockedCells="true"/>
  <mergeCells count="5">
    <mergeCell ref="B1:J1"/>
    <mergeCell ref="B2:J2"/>
    <mergeCell ref="A5:J5"/>
    <mergeCell ref="A9:J9"/>
    <mergeCell ref="A16:J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>
  <Application>Microsoft Excel</Application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2026-03-26T01:29:56Z</dcterms:created>
  <dc:creator>AZRO Systems</dc:creator>
  <dc:description>Customer workbook</dc:description>
  <cp:keywords>AZRO Systems BTC Companion Tracker v1.0.6</cp:keywords>
  <dc:language>en-US</dc:language>
  <cp:lastModifiedBy>AZRO Systems</cp:lastModifiedBy>
  <dcterms:modified xsi:type="dcterms:W3CDTF">2026-04-10T03:35:01Z</dcterms:modified>
  <cp:revision>0</cp:revision>
  <dc:subject>AZRO Systems BTC Operating System Companion Tracker</dc:subject>
  <dc:title>AZRO Systems BTC Operating System Companion Tracker v1.0.6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